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 tabRatio="892"/>
  </bookViews>
  <sheets>
    <sheet name="汇总表" sheetId="4" r:id="rId1"/>
    <sheet name="地上部分" sheetId="1" r:id="rId2"/>
    <sheet name="地下部分" sheetId="2" r:id="rId3"/>
    <sheet name="幼儿园" sheetId="3" r:id="rId4"/>
  </sheets>
  <definedNames>
    <definedName name="_xlnm.Print_Area" localSheetId="1">地上部分!$A$1:$H$109</definedName>
    <definedName name="_xlnm.Print_Area" localSheetId="2">地下部分!$A$1:$H$71</definedName>
    <definedName name="_xlnm.Print_Area" localSheetId="3">幼儿园!$A$1:$H$82</definedName>
    <definedName name="_xlnm.Print_Titles" localSheetId="1">地上部分!$1:$4</definedName>
    <definedName name="_xlnm.Print_Titles" localSheetId="2">地下部分!$1:$4</definedName>
    <definedName name="_xlnm.Print_Titles" localSheetId="3">幼儿园!$1:$4</definedName>
    <definedName name="_xlnm.Print_Area" localSheetId="0">汇总表!$A$1:$C$10</definedName>
  </definedNames>
  <calcPr calcId="144525"/>
</workbook>
</file>

<file path=xl/sharedStrings.xml><?xml version="1.0" encoding="utf-8"?>
<sst xmlns="http://schemas.openxmlformats.org/spreadsheetml/2006/main" count="916" uniqueCount="363">
  <si>
    <t>劳务报价汇总表</t>
  </si>
  <si>
    <t>单位：元</t>
  </si>
  <si>
    <t>名称</t>
  </si>
  <si>
    <t>总金额</t>
  </si>
  <si>
    <t>建筑平米单价</t>
  </si>
  <si>
    <t>地上部分</t>
  </si>
  <si>
    <t>地下部分</t>
  </si>
  <si>
    <t>幼儿园</t>
  </si>
  <si>
    <t>暂列金额</t>
  </si>
  <si>
    <t>合计（不含税）</t>
  </si>
  <si>
    <t>合计（含税）</t>
  </si>
  <si>
    <t>说明：本报价表中链接公式不得更改</t>
  </si>
  <si>
    <t>通达城2号楼地上部分劳务报价单</t>
  </si>
  <si>
    <t>工程名称：新余吉泰-通达城2号楼地上部分</t>
  </si>
  <si>
    <t>序号</t>
  </si>
  <si>
    <t>项目编码</t>
  </si>
  <si>
    <t>项目名称</t>
  </si>
  <si>
    <t>项目特征描述</t>
  </si>
  <si>
    <t>计量单位</t>
  </si>
  <si>
    <t>工程量</t>
  </si>
  <si>
    <t>综合单价</t>
  </si>
  <si>
    <t>综合合价</t>
  </si>
  <si>
    <t>主体结构</t>
  </si>
  <si>
    <t>主体混凝土工程</t>
  </si>
  <si>
    <t>010502001001</t>
  </si>
  <si>
    <t>矩形柱</t>
  </si>
  <si>
    <t>1.混凝土种类:泵送混凝土
2.混凝土甲供</t>
  </si>
  <si>
    <t>m3</t>
  </si>
  <si>
    <t>010504001001</t>
  </si>
  <si>
    <t>直形墙</t>
  </si>
  <si>
    <t>010504003001</t>
  </si>
  <si>
    <t>短肢剪力墙</t>
  </si>
  <si>
    <t>010503002001</t>
  </si>
  <si>
    <t>矩形梁</t>
  </si>
  <si>
    <t>1.混凝土种类:泵送混凝土（连梁）
2.混凝土甲供</t>
  </si>
  <si>
    <t>010503002005</t>
  </si>
  <si>
    <t>1.混凝土种类:泵送混凝土（框架梁、单梁）
2.混凝土甲供</t>
  </si>
  <si>
    <t>010505003001</t>
  </si>
  <si>
    <t>平板</t>
  </si>
  <si>
    <t>010505001001</t>
  </si>
  <si>
    <t>有梁板</t>
  </si>
  <si>
    <t>010506001001</t>
  </si>
  <si>
    <t>直形楼梯</t>
  </si>
  <si>
    <t>m2</t>
  </si>
  <si>
    <t>010505008002</t>
  </si>
  <si>
    <t>悬挑板</t>
  </si>
  <si>
    <t>010503004001</t>
  </si>
  <si>
    <t>圈梁</t>
  </si>
  <si>
    <t>010505006001</t>
  </si>
  <si>
    <t>栏板</t>
  </si>
  <si>
    <t>010507005001</t>
  </si>
  <si>
    <t>扶手、压顶</t>
  </si>
  <si>
    <t>主体钢筋工程</t>
  </si>
  <si>
    <t>010515001003</t>
  </si>
  <si>
    <t>现浇构件钢筋</t>
  </si>
  <si>
    <t>1.钢筋种类、规格:HRB400以内 直径(mm) ≤10
2、钢筋甲供</t>
  </si>
  <si>
    <t>t</t>
  </si>
  <si>
    <t>010515001004</t>
  </si>
  <si>
    <t>1.钢筋种类、规格:HRB400以内 直径(mm) ≤18
2.钢筋甲供</t>
  </si>
  <si>
    <t>010515001010</t>
  </si>
  <si>
    <t>1.钢筋种类、规格:HRB400以内 直径(mm) ≤25
2.钢筋甲供</t>
  </si>
  <si>
    <t>010516003003</t>
  </si>
  <si>
    <t>机械连接</t>
  </si>
  <si>
    <t>直螺纹接头 18~20</t>
  </si>
  <si>
    <t>个</t>
  </si>
  <si>
    <t>010516003004</t>
  </si>
  <si>
    <t>直螺纹接头  22~25</t>
  </si>
  <si>
    <t>010516002001</t>
  </si>
  <si>
    <t>预埋铁件</t>
  </si>
  <si>
    <t>预埋件 制作 安装</t>
  </si>
  <si>
    <t>二次结构</t>
  </si>
  <si>
    <t>二次结构混凝土工程</t>
  </si>
  <si>
    <t>010502002001</t>
  </si>
  <si>
    <t>构造柱</t>
  </si>
  <si>
    <t>010503005001</t>
  </si>
  <si>
    <t>过梁</t>
  </si>
  <si>
    <t>010507005002</t>
  </si>
  <si>
    <t>010503004002</t>
  </si>
  <si>
    <t>010505006002</t>
  </si>
  <si>
    <t>010507005003</t>
  </si>
  <si>
    <t>010505008003</t>
  </si>
  <si>
    <t>010505008004</t>
  </si>
  <si>
    <t>雨篷板</t>
  </si>
  <si>
    <t>二次结构钢筋工程</t>
  </si>
  <si>
    <t>010515001018</t>
  </si>
  <si>
    <t>1.钢筋种类、规格:HRB400以内 直径(mm) ≤10
2.钢筋甲供</t>
  </si>
  <si>
    <t>010515001019</t>
  </si>
  <si>
    <t>010515001022</t>
  </si>
  <si>
    <t>砌体内加固钢筋</t>
  </si>
  <si>
    <t>1.钢筋种类、规格:砌体内加固钢筋</t>
  </si>
  <si>
    <t>040901008001</t>
  </si>
  <si>
    <t>植筋</t>
  </si>
  <si>
    <t>1.材料种类:植筋钢筋 除钢筋外的全部包括在报价中</t>
  </si>
  <si>
    <t>根</t>
  </si>
  <si>
    <t>砌体工程</t>
  </si>
  <si>
    <t>010401004001</t>
  </si>
  <si>
    <t>多孔砖墙</t>
  </si>
  <si>
    <t>1.砖品种、规格、强度等级:多孔砖厚度 190 
2.砂浆强度等级、配合比:M5
3.多孔砖和砂浆甲供</t>
  </si>
  <si>
    <t>010402001001</t>
  </si>
  <si>
    <t>砌块墙</t>
  </si>
  <si>
    <t>1.砌块品种、规格、强度等级:蒸压加气混凝土砌块墙 墙厚 综合考虑
2.砂浆强度等级:M5
3.砌块和砂浆甲供</t>
  </si>
  <si>
    <t>010402001003</t>
  </si>
  <si>
    <t>1.砌块品种、规格、强度等级:蒸压加气混凝土砌块墙 墙厚 综合考虑
2.砂浆强度等级:M5
3.砌块和砂浆甲供
4.高度超过3.6部分</t>
  </si>
  <si>
    <t>装饰工程</t>
  </si>
  <si>
    <t>屋面</t>
  </si>
  <si>
    <t>010902001001</t>
  </si>
  <si>
    <t>屋面1：Ⅰ级防水上人保温平屋面（商业、主楼）
1、混凝土屋面
2、找坡层 泡沫混凝土找2%坡，最薄20厚
3 保温层 20-30挤塑聚苯板
4 20厚水泥砂浆找平
5、防水层：1.5厚自粘沥青防水卷材（由甲方分包）
6 隔离层 干铺无纺聚酯纤维布（纤维布甲供）
7、面层：40厚C20,内配钢筋φ6@200*200细石混凝土保护层，分隔缝3000*3000 内嵌聚乙烯泡沫
8.砼、砂浆、挤塑板、钢筋、细石混凝土甲供</t>
  </si>
  <si>
    <t>010902001002</t>
  </si>
  <si>
    <t>屋面4：Ⅰ级防水不上人无保温平屋面（楼梯间、电梯机房、大堂）
1、混凝土屋面
2、找坡层 泡沫混凝土找2%坡，最薄20厚
3 保温层 20-30挤塑聚苯板
4 20厚水泥砂浆找平
5、防水层：1.5厚自粘沥青防水卷材（由甲方分包）
6 隔离层 干铺无纺聚酯纤维布（纤维布甲供）
7、面层：25厚1：2.5水泥砂浆，分割1m
8.砼、挤塑板、砂浆、纤维布甲供</t>
  </si>
  <si>
    <t>010902002001</t>
  </si>
  <si>
    <t>屋面5：不上人无保温平屋面（雨蓬）
1 20厚水泥砂浆找平
2  涂膜防水（甲方专业分包）
3 1:3水泥砂浆找坡 最薄15厚
4.砂浆甲供</t>
  </si>
  <si>
    <t>楼面</t>
  </si>
  <si>
    <t>011101001001</t>
  </si>
  <si>
    <t>水泥砂浆楼地面</t>
  </si>
  <si>
    <t>楼面2：有洗衣机的封闭阳台、开敞阳台、入户花园、下部无功能房间的露台
1 钢筋混凝土楼板
2 1：2.5水泥砂浆找平 最薄10厚
3 防水层（甲方专业分包）
4 20厚1：2.5水泥砂浆保护层
5.砂浆甲供</t>
  </si>
  <si>
    <t>011101001002</t>
  </si>
  <si>
    <t>楼面4：用于沉箱卫生间
1 钢筋混凝土楼板
2 1：3水泥砂浆或混凝土找坡 最薄20厚
3 大于250厚轻集料混凝土找坡
4 防水工程（甲方专业分包）
5.20厚1：2.5水泥砂浆保护层
6.砂浆、轻集料砼甲供</t>
  </si>
  <si>
    <t>011101001003</t>
  </si>
  <si>
    <t>楼面6：水、暖、电管道井
1 20厚水泥砂浆地面
2.砂浆甲供</t>
  </si>
  <si>
    <t>011105001001</t>
  </si>
  <si>
    <t>水泥砂浆踢脚线</t>
  </si>
  <si>
    <t>1.水泥砂浆踢脚线
2.砂浆甲供</t>
  </si>
  <si>
    <t>内墙面</t>
  </si>
  <si>
    <t>011201001001</t>
  </si>
  <si>
    <t>墙面一般抹灰</t>
  </si>
  <si>
    <t>内墙1a：大堂、电梯厅、公共走道、商业、物业用房等
1 刷专用墙面界面剂
2 15厚1：2.5水泥砂浆
3、砂浆甲供</t>
  </si>
  <si>
    <t>011201001002</t>
  </si>
  <si>
    <t>内墙1b：住宅厅、房、架空层墙面、楼梯间及楼梯前室
1 刷专用墙面界面剂
2 15厚1：2.5水泥砂浆
3.砂浆甲供</t>
  </si>
  <si>
    <t>011201001003</t>
  </si>
  <si>
    <t>内墙2：厨房、住宅卫生间
1 刷专用墙面界面剂
2 15厚1：2.5水泥砂浆
3.砂浆甲供</t>
  </si>
  <si>
    <t>011201001004</t>
  </si>
  <si>
    <t>内墙3：水井
1 刷专用墙面界面剂
2 15厚1：2.5水泥砂浆
3.砂浆甲供</t>
  </si>
  <si>
    <t>011201001005</t>
  </si>
  <si>
    <t>内墙4：除水井外的电井、风井、管井
1 刷专用墙面界面剂
2 15厚1：2.5水泥砂浆
3.砂浆甲供</t>
  </si>
  <si>
    <t>外墙面</t>
  </si>
  <si>
    <t>011201001006</t>
  </si>
  <si>
    <t>外墙抹灰
1 刷专用界面剂
2 10厚1：2.5水泥砂浆
3.砂浆甲供</t>
  </si>
  <si>
    <t>011203001001</t>
  </si>
  <si>
    <t>项目一般抹灰</t>
  </si>
  <si>
    <t>其它抹灰
10厚水泥砂浆 砂浆甲供</t>
  </si>
  <si>
    <t>011201001007</t>
  </si>
  <si>
    <t>女儿墙
1 10厚1：2.5水泥砂浆 砂浆甲供</t>
  </si>
  <si>
    <t>011201001008</t>
  </si>
  <si>
    <t>挂网</t>
  </si>
  <si>
    <t>交界处挂网（钢丝网甲供）</t>
  </si>
  <si>
    <t>011203001002</t>
  </si>
  <si>
    <t>一般抹灰</t>
  </si>
  <si>
    <t>顶棚-独立空调搁板
10厚水泥砂浆 砂浆甲供</t>
  </si>
  <si>
    <t>室外工程</t>
  </si>
  <si>
    <t>010507001001</t>
  </si>
  <si>
    <t>散水</t>
  </si>
  <si>
    <t>散水（做法参见图集12J003）
1 150厚3：7灰土
2 60厚细石混凝土 收面
3.细石混凝和石灰甲供</t>
  </si>
  <si>
    <t>010507001002</t>
  </si>
  <si>
    <t>无障碍坡道</t>
  </si>
  <si>
    <t>无障碍坡道
1 原土打夯
2 砂垫层300厚
3 100厚混凝土垫层
4.砂和混凝土甲供</t>
  </si>
  <si>
    <t>装配式工程</t>
  </si>
  <si>
    <t>010512001002</t>
  </si>
  <si>
    <t>装配式 叠合板安装
1、含吊装、焊接、支撑架搭设
2.装配式构件和预埋件甲供</t>
  </si>
  <si>
    <t>010513001001</t>
  </si>
  <si>
    <t>楼梯</t>
  </si>
  <si>
    <t>装配式直行梯段 简支
1、含吊装、焊接、支撑架搭设
2.装配式构件和预埋件甲供</t>
  </si>
  <si>
    <t>010514002001</t>
  </si>
  <si>
    <t>其他构件</t>
  </si>
  <si>
    <t>装配式  阳台
1、含吊装、焊接、支撑架搭设
2.装配式构件和预埋件甲供</t>
  </si>
  <si>
    <t>010514002002</t>
  </si>
  <si>
    <t>装配式  空调板
1、含吊装、焊接、支撑架搭设
2.装配式构件和预埋件甲供</t>
  </si>
  <si>
    <t>010514002003</t>
  </si>
  <si>
    <t>预制混凝土构件 嵌缝 打胶
1.胶和嵌缝材料乙方购买，包括全部工作内容</t>
  </si>
  <si>
    <t>m</t>
  </si>
  <si>
    <t>010515001023</t>
  </si>
  <si>
    <t>装配构件后浇砼钢筋
后浇混凝土钢筋 带肋钢筋HRB400以内 直径≤18mm
钢筋甲供</t>
  </si>
  <si>
    <t>010505003002</t>
  </si>
  <si>
    <t>后浇混凝土浇捣 叠合梁、板
1、混凝土甲供</t>
  </si>
  <si>
    <t>分部分项合计</t>
  </si>
  <si>
    <t>措施项目</t>
  </si>
  <si>
    <t>011701001001</t>
  </si>
  <si>
    <t>综合脚手架（地上钢管式脚手架部分）</t>
  </si>
  <si>
    <t>综合脚手架，全部内外脚手架搭拆租赁费（不包含爬架）</t>
  </si>
  <si>
    <t>011701001002</t>
  </si>
  <si>
    <t>综合脚手架（采用爬架部分）</t>
  </si>
  <si>
    <t>综合脚手架，外架为全钢防火型附着式升降脚手架，其它综合考虑</t>
  </si>
  <si>
    <t>011702002003</t>
  </si>
  <si>
    <t>矩形柱模板安装、拆除（含支撑体系）（铝模）</t>
  </si>
  <si>
    <t>011702011004</t>
  </si>
  <si>
    <t>直形墙模板安装、拆除（含支撑体系、含对拉螺栓及修补孔洞）（铝模）</t>
  </si>
  <si>
    <t>011702013003</t>
  </si>
  <si>
    <t>短肢剪力墙、电梯井壁</t>
  </si>
  <si>
    <t>011702006004</t>
  </si>
  <si>
    <t>矩形梁模板安装、拆除（含支撑体系)（铝模）</t>
  </si>
  <si>
    <t>011702014003</t>
  </si>
  <si>
    <t>有梁板模板安装、拆除（含支撑体系)（铝模）</t>
  </si>
  <si>
    <t>011702016002</t>
  </si>
  <si>
    <t>平板模板安装、拆除（含支撑体系)（铝模）</t>
  </si>
  <si>
    <t>011702024002</t>
  </si>
  <si>
    <t>楼梯模板安装、拆除（含支撑体系）（铝模）</t>
  </si>
  <si>
    <t>011702023004</t>
  </si>
  <si>
    <t>阳台板</t>
  </si>
  <si>
    <t>阳台板模板安装、拆除（含支撑体系）（铝模）</t>
  </si>
  <si>
    <t>011702023005</t>
  </si>
  <si>
    <t>悬挑板模板安装、拆除（含支撑体系）（铝模）</t>
  </si>
  <si>
    <t>011702021003</t>
  </si>
  <si>
    <t>栏板模板安装、拆除（含支撑体系）（铝模）</t>
  </si>
  <si>
    <t>矩形柱模板安装、拆除（含支撑体系）（木模）</t>
  </si>
  <si>
    <t>直形墙模板安装、拆除（含支撑体系、含对拉螺栓及修补孔洞）（木模）</t>
  </si>
  <si>
    <t>矩形梁模板安装、拆除（含支撑体系)（木模）</t>
  </si>
  <si>
    <t>有梁板模板安装、拆除（含支撑体系)（木模）</t>
  </si>
  <si>
    <t>平板模板安装、拆除（含支撑体系)（木模）</t>
  </si>
  <si>
    <t>楼梯模板安装、拆除（含支撑体系）（木模）</t>
  </si>
  <si>
    <t>阳台板模板安装、拆除（含支撑体系）（木模）</t>
  </si>
  <si>
    <t>悬挑板模板安装、拆除（含支撑体系）（木模）</t>
  </si>
  <si>
    <t>栏板模板安装、拆除（含支撑体系）（木模）</t>
  </si>
  <si>
    <t>011702008003</t>
  </si>
  <si>
    <t>圈梁模板安装、拆除（含支撑体系）（木模）</t>
  </si>
  <si>
    <t>011702003002</t>
  </si>
  <si>
    <t>构造柱模板安装、拆除（含支撑体系）（木模）</t>
  </si>
  <si>
    <t>011702009002</t>
  </si>
  <si>
    <t>过梁模板安装、拆除（含支撑体系）（木模）</t>
  </si>
  <si>
    <t>011702028003</t>
  </si>
  <si>
    <t>扶手</t>
  </si>
  <si>
    <t>扶手模板安装、拆除（含支撑体系）（木模）</t>
  </si>
  <si>
    <t>011702021004</t>
  </si>
  <si>
    <t>011702023006</t>
  </si>
  <si>
    <t>雨篷、悬挑板、阳台板</t>
  </si>
  <si>
    <t>雨篷、悬挑板、阳台板模板安装、拆除（含支撑体系）（木模）</t>
  </si>
  <si>
    <t>合计</t>
  </si>
  <si>
    <t>建筑平米单价（按15007m2报价）（不含税）</t>
  </si>
  <si>
    <t>通达城2号楼地下部分劳务报价单</t>
  </si>
  <si>
    <t>工程名称：吉泰-通达城-地下室</t>
  </si>
  <si>
    <t>结构工程及土方</t>
  </si>
  <si>
    <t>010101002001</t>
  </si>
  <si>
    <t>挖一般土方</t>
  </si>
  <si>
    <t>挖土方
1、200厚清槽、钎探
2、运输到场内我方指定位置
3、土壤类别：综合考虑</t>
  </si>
  <si>
    <t>010401001001</t>
  </si>
  <si>
    <t>砖基础</t>
  </si>
  <si>
    <t>砖胎膜砌筑
砖和砂浆甲供</t>
  </si>
  <si>
    <t>010501001001</t>
  </si>
  <si>
    <t>垫层</t>
  </si>
  <si>
    <t>010501004001</t>
  </si>
  <si>
    <t>满堂基础</t>
  </si>
  <si>
    <t>部位：车库、地下室筏板基础（含井坑）
1.混凝土种类:泵送混凝土
2.混凝土甲供</t>
  </si>
  <si>
    <t>010501005001</t>
  </si>
  <si>
    <t>桩承台基础</t>
  </si>
  <si>
    <t>010503001001</t>
  </si>
  <si>
    <t>基础梁</t>
  </si>
  <si>
    <t>部位：基础梁
1.混凝土种类:泵送混凝土
2.混凝土甲供</t>
  </si>
  <si>
    <t>010504001002</t>
  </si>
  <si>
    <t>部位:电梯井壁
1.混凝土种类:泵送混凝土
2.混凝土甲供</t>
  </si>
  <si>
    <t>部位：地下室顶板
1.混凝土种类:泵送混凝土
2.混凝土甲供</t>
  </si>
  <si>
    <t>楼梯 
1.混凝土种类:泵送混凝土
2.混凝土甲供</t>
  </si>
  <si>
    <t>010508001001</t>
  </si>
  <si>
    <t>后浇带</t>
  </si>
  <si>
    <t>1、部分：基础、墙、梁、板后浇带
2、膨胀混凝土浇筑  砼甲供</t>
  </si>
  <si>
    <t>010515001001</t>
  </si>
  <si>
    <t>1、钢筋制作 安装
2、钢筋类型HPB300  6~10
3、包含焊接及绑扎
4、钢筋甲供</t>
  </si>
  <si>
    <t>010515001002</t>
  </si>
  <si>
    <t>1.钢筋种类、规格:HRB400以内 直径(mm) ≤18
2、钢筋甲供</t>
  </si>
  <si>
    <t>1.钢筋种类、规格:HRB400以内 直径(mm) ≤25
2、钢筋甲供</t>
  </si>
  <si>
    <t>010516003001</t>
  </si>
  <si>
    <t>010516003002</t>
  </si>
  <si>
    <t>直螺纹接头  22以上</t>
  </si>
  <si>
    <t>010903004001</t>
  </si>
  <si>
    <t>墙面变形缝</t>
  </si>
  <si>
    <t>钢板止水带 钢板甲供</t>
  </si>
  <si>
    <t>预埋件 制作 安装 铁件甲供</t>
  </si>
  <si>
    <t>二次结构及砌筑</t>
  </si>
  <si>
    <t>1、蒸压加气砼墙体
2、砌块厚度综合考虑，墙高度超过3.6m部分
3.砌块和砂浆甲供</t>
  </si>
  <si>
    <t>010515001005</t>
  </si>
  <si>
    <t>砌体加固筋</t>
  </si>
  <si>
    <t>010515001006</t>
  </si>
  <si>
    <t>010515001007</t>
  </si>
  <si>
    <t>1、部位：筏板防水保护层
2、水泥砂浆保护层
3.砂浆甲供</t>
  </si>
  <si>
    <t>011101003001</t>
  </si>
  <si>
    <t>平面防水细石砼保护层</t>
  </si>
  <si>
    <t>平面防水细石砼保护层50mm
细石混凝土甲供</t>
  </si>
  <si>
    <t>011001003001</t>
  </si>
  <si>
    <t>保温隔热墙面</t>
  </si>
  <si>
    <t>立面防水保护层（聚苯板）
聚苯板甲供</t>
  </si>
  <si>
    <t>地下室顶板砂浆找平层20厚
砂浆甲供</t>
  </si>
  <si>
    <t>地下室顶板防水保护层
C20砼60-100厚
混凝土甲供，</t>
  </si>
  <si>
    <t>011101003002</t>
  </si>
  <si>
    <t>细石混凝土楼地面</t>
  </si>
  <si>
    <t>车库细石砼楼地面50mm内
混凝土甲供</t>
  </si>
  <si>
    <t>011101001004</t>
  </si>
  <si>
    <t>楼地面抹水泥砂浆20厚
砂浆甲供</t>
  </si>
  <si>
    <t>墙柱面抹砂浆20厚 刷专用界面剂
砂浆甲供</t>
  </si>
  <si>
    <t>综合脚手架</t>
  </si>
  <si>
    <t>地下室综合脚手架，包括完成本工程施工范围内全部脚手架搭拆租赁费， 地下一层 钢管脚手架</t>
  </si>
  <si>
    <t>地下室综合脚手架，包括完成本工程施工范围内全部脚手架搭拆租赁费， 地下二层 钢管脚手架</t>
  </si>
  <si>
    <t>011702001001</t>
  </si>
  <si>
    <t>基础</t>
  </si>
  <si>
    <t>垫层模板安装、拆除（含支撑体系）（木模）</t>
  </si>
  <si>
    <t>011702001002</t>
  </si>
  <si>
    <t>筏板基础模板安装、拆除（含支撑体系）（木模）</t>
  </si>
  <si>
    <t>011702001003</t>
  </si>
  <si>
    <t>桩承台模板安装、拆除（含支撑体系）（木模）</t>
  </si>
  <si>
    <t>011702001004</t>
  </si>
  <si>
    <t>电梯坑、集水坑内侧模板安装、拆除（含支撑体系）（木模）</t>
  </si>
  <si>
    <t>011702002001</t>
  </si>
  <si>
    <t>011702002002</t>
  </si>
  <si>
    <t>矩形柱模板超过3.6m增加费，每增加1M（木模）</t>
  </si>
  <si>
    <t>011702006001</t>
  </si>
  <si>
    <t>011702006002</t>
  </si>
  <si>
    <t>矩形梁模板超过3.6m增加费,，每增加1M（木模）</t>
  </si>
  <si>
    <t>011702011001</t>
  </si>
  <si>
    <t>地下室外墙模板安装、拆除（含支撑体系、含止水螺栓购买及修补孔洞）（木模）</t>
  </si>
  <si>
    <t>011702011002</t>
  </si>
  <si>
    <t>地下室内墙模板安装、拆除（含支撑体系、含对拉螺栓及修补孔洞）（木模）</t>
  </si>
  <si>
    <t>011702011003</t>
  </si>
  <si>
    <t>墙模板超过3.6m增加费，每增加1M（木模）</t>
  </si>
  <si>
    <t>电梯井壁模板安装、拆除（含支撑体系、含对拉螺栓及修补孔洞）（木模）</t>
  </si>
  <si>
    <t>011702014001</t>
  </si>
  <si>
    <t>有梁板模板安装、拆除（含支撑体系）（木模）</t>
  </si>
  <si>
    <t>011702016001</t>
  </si>
  <si>
    <t>平板模板安装、拆除（含支撑体系）（木模）</t>
  </si>
  <si>
    <t>011702014002</t>
  </si>
  <si>
    <t>板模板超过3.6m增加费，每增加1M（木模）</t>
  </si>
  <si>
    <t>011702024001</t>
  </si>
  <si>
    <t>011702030001</t>
  </si>
  <si>
    <t>后浇带模板安装、拆除（木模）</t>
  </si>
  <si>
    <t>011702008001</t>
  </si>
  <si>
    <t>圈梁（防水反坎）模板安装、拆除（木模）</t>
  </si>
  <si>
    <t>011702009001</t>
  </si>
  <si>
    <t>011702003001</t>
  </si>
  <si>
    <t>建筑平米单价（按22181.4m2报价）（不含税）</t>
  </si>
  <si>
    <t>通达城幼儿园劳务报价表</t>
  </si>
  <si>
    <t>工程名称：新余吉泰-通达城幼儿园</t>
  </si>
  <si>
    <t>主体混凝土工程及土方</t>
  </si>
  <si>
    <t>010101004001</t>
  </si>
  <si>
    <t>挖基坑土方</t>
  </si>
  <si>
    <t>010501003001</t>
  </si>
  <si>
    <t>独立基础</t>
  </si>
  <si>
    <t>010501002001</t>
  </si>
  <si>
    <t>带形基础</t>
  </si>
  <si>
    <t>010503002002</t>
  </si>
  <si>
    <t>异形梁</t>
  </si>
  <si>
    <t>1.混凝土种类:泵送混凝土（屋面斜梁）
2.混凝土甲供</t>
  </si>
  <si>
    <t>010505001002</t>
  </si>
  <si>
    <t>斜屋面屋板</t>
  </si>
  <si>
    <t>1.混凝土种类:泵送混凝土（屋面斜板）
2.混凝土甲供</t>
  </si>
  <si>
    <t>1.材料种类:植筋钢筋</t>
  </si>
  <si>
    <t>坡屋面：
1、混凝土屋面
2、找坡层 泡沫混凝土找2%坡，最薄20厚
3 保温层 20-30挤塑聚苯板
4 20厚水泥砂浆找平
5、防水层：1.5厚自粘沥青防水卷材（由甲方分包）
6 隔离层 干铺无纺聚酯纤维布（纤维布甲供）
7、面层：40厚C20,细石混凝土保护层
8.砼、砂浆、挤塑板、钢筋、细石混凝土甲供</t>
  </si>
  <si>
    <t>楼面
1 20厚水泥砂浆地面
2.砂浆甲供</t>
  </si>
  <si>
    <t>内墙m抹灰
1 刷专用墙面界面剂
2 15厚1：2.5水泥砂浆
3、砂浆甲供</t>
  </si>
  <si>
    <t>外墙空调板女儿墙等抹灰
1 刷专用界面剂
2 10厚1：2.5水泥砂浆
3.砂浆甲供</t>
  </si>
  <si>
    <t>室外台阶</t>
  </si>
  <si>
    <t>室外台阶
1 原土打夯
2 砂垫层80厚
3 100厚混凝土面层
4.砂和混凝土甲供</t>
  </si>
  <si>
    <t>综合钢管式脚手架，包括本项目全部脚手架搭拆租赁费用</t>
  </si>
  <si>
    <t>独立基础模板安装、拆除（含支撑体系）（木模）</t>
  </si>
  <si>
    <t>011702005001</t>
  </si>
  <si>
    <t>基础梁模板安装、拆除（含支撑体系）（木模）</t>
  </si>
  <si>
    <t>011702002004</t>
  </si>
  <si>
    <t>矩形柱支撑高度超过3.6m，每增加1m钢支撑（木模）</t>
  </si>
  <si>
    <t>011702006006</t>
  </si>
  <si>
    <t>屋面矩形斜梁模板安装、拆除（含支撑体系)（木模）</t>
  </si>
  <si>
    <t>011702006005</t>
  </si>
  <si>
    <t>矩形梁梁支撑 高度超过3.6m，每超过1m 钢支撑（木模）</t>
  </si>
  <si>
    <t>011702016004</t>
  </si>
  <si>
    <t>斜板</t>
  </si>
  <si>
    <t>坡屋顶斜板模板安装、拆除（含支撑体系)（木模）</t>
  </si>
  <si>
    <t>011702016003</t>
  </si>
  <si>
    <t>钢支撑增加</t>
  </si>
  <si>
    <t>板支撑高度超过3.6m，每增加1m钢支撑（木模）</t>
  </si>
  <si>
    <t>建筑平米单价（按2536m2报价）（不含税）</t>
  </si>
</sst>
</file>

<file path=xl/styles.xml><?xml version="1.0" encoding="utf-8"?>
<styleSheet xmlns="http://schemas.openxmlformats.org/spreadsheetml/2006/main">
  <numFmts count="7">
    <numFmt numFmtId="176" formatCode="#,##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#,##0_ "/>
    <numFmt numFmtId="178" formatCode="0.00_ "/>
  </numFmts>
  <fonts count="30">
    <font>
      <sz val="9"/>
      <color theme="1"/>
      <name val="宋体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0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0" tint="-0.14996795556505"/>
        <bgColor indexed="1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2" fillId="8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17" borderId="8" applyNumberFormat="0" applyFon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7" fillId="27" borderId="10" applyNumberFormat="0" applyAlignment="0" applyProtection="0">
      <alignment vertical="center"/>
    </xf>
    <xf numFmtId="0" fontId="28" fillId="27" borderId="4" applyNumberFormat="0" applyAlignment="0" applyProtection="0">
      <alignment vertical="center"/>
    </xf>
    <xf numFmtId="0" fontId="13" fillId="10" borderId="5" applyNumberFormat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Fill="1" applyAlignment="1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left" wrapText="1"/>
    </xf>
    <xf numFmtId="0" fontId="3" fillId="3" borderId="1" xfId="49" applyFont="1" applyFill="1" applyBorder="1" applyAlignment="1">
      <alignment horizontal="center" vertical="center" wrapText="1"/>
    </xf>
    <xf numFmtId="177" fontId="3" fillId="4" borderId="2" xfId="49" applyNumberFormat="1" applyFont="1" applyFill="1" applyBorder="1" applyAlignment="1">
      <alignment horizontal="center" vertical="center" wrapText="1"/>
    </xf>
    <xf numFmtId="177" fontId="3" fillId="4" borderId="3" xfId="49" applyNumberFormat="1" applyFont="1" applyFill="1" applyBorder="1" applyAlignment="1">
      <alignment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left" vertical="center" wrapText="1"/>
    </xf>
    <xf numFmtId="0" fontId="2" fillId="2" borderId="1" xfId="49" applyFont="1" applyFill="1" applyBorder="1" applyAlignment="1">
      <alignment horizontal="right" vertical="center" wrapText="1"/>
    </xf>
    <xf numFmtId="0" fontId="0" fillId="0" borderId="1" xfId="0" applyBorder="1"/>
    <xf numFmtId="0" fontId="0" fillId="0" borderId="2" xfId="0" applyBorder="1"/>
    <xf numFmtId="176" fontId="2" fillId="2" borderId="1" xfId="49" applyNumberFormat="1" applyFont="1" applyFill="1" applyBorder="1" applyAlignment="1">
      <alignment horizontal="center" vertical="center" wrapText="1"/>
    </xf>
    <xf numFmtId="177" fontId="2" fillId="0" borderId="1" xfId="49" applyNumberFormat="1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vertical="center"/>
    </xf>
    <xf numFmtId="177" fontId="5" fillId="5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2" fillId="2" borderId="0" xfId="49" applyFont="1" applyFill="1" applyAlignment="1">
      <alignment horizontal="center" vertical="center" wrapText="1"/>
    </xf>
    <xf numFmtId="177" fontId="3" fillId="4" borderId="1" xfId="49" applyNumberFormat="1" applyFont="1" applyFill="1" applyBorder="1" applyAlignment="1">
      <alignment horizontal="center" vertical="center" wrapText="1"/>
    </xf>
    <xf numFmtId="177" fontId="3" fillId="4" borderId="1" xfId="49" applyNumberFormat="1" applyFont="1" applyFill="1" applyBorder="1" applyAlignment="1">
      <alignment vertical="center" wrapText="1"/>
    </xf>
    <xf numFmtId="177" fontId="2" fillId="2" borderId="1" xfId="49" applyNumberFormat="1" applyFont="1" applyFill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/>
    </xf>
    <xf numFmtId="177" fontId="6" fillId="6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2" fillId="6" borderId="1" xfId="49" applyNumberFormat="1" applyFont="1" applyFill="1" applyBorder="1" applyAlignment="1">
      <alignment horizontal="center" vertical="center" wrapText="1"/>
    </xf>
    <xf numFmtId="177" fontId="7" fillId="6" borderId="1" xfId="0" applyNumberFormat="1" applyFont="1" applyFill="1" applyBorder="1" applyAlignment="1" applyProtection="1">
      <alignment horizontal="center" vertical="center" wrapText="1" readingOrder="1"/>
    </xf>
    <xf numFmtId="177" fontId="6" fillId="0" borderId="1" xfId="0" applyNumberFormat="1" applyFont="1" applyFill="1" applyBorder="1" applyAlignment="1">
      <alignment horizontal="center" vertical="center"/>
    </xf>
    <xf numFmtId="177" fontId="8" fillId="5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7" fontId="6" fillId="0" borderId="0" xfId="0" applyNumberFormat="1" applyFont="1" applyFill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177" fontId="2" fillId="2" borderId="0" xfId="49" applyNumberFormat="1" applyFont="1" applyFill="1" applyAlignment="1">
      <alignment horizontal="center" vertical="center" wrapText="1"/>
    </xf>
    <xf numFmtId="177" fontId="3" fillId="3" borderId="1" xfId="49" applyNumberFormat="1" applyFont="1" applyFill="1" applyBorder="1" applyAlignment="1">
      <alignment horizontal="center" vertical="center" wrapText="1"/>
    </xf>
    <xf numFmtId="177" fontId="8" fillId="4" borderId="1" xfId="0" applyNumberFormat="1" applyFont="1" applyFill="1" applyBorder="1" applyAlignment="1">
      <alignment horizontal="center" vertical="center"/>
    </xf>
    <xf numFmtId="178" fontId="0" fillId="0" borderId="0" xfId="0" applyNumberFormat="1"/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0" fontId="8" fillId="5" borderId="1" xfId="0" applyFont="1" applyFill="1" applyBorder="1" applyAlignment="1">
      <alignment horizontal="center" vertical="center"/>
    </xf>
    <xf numFmtId="177" fontId="3" fillId="3" borderId="1" xfId="49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0" fontId="2" fillId="2" borderId="1" xfId="49" applyFont="1" applyFill="1" applyBorder="1" applyAlignment="1" quotePrefix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11"/>
  <sheetViews>
    <sheetView tabSelected="1" topLeftCell="A2" workbookViewId="0">
      <selection activeCell="C9" sqref="C9"/>
    </sheetView>
  </sheetViews>
  <sheetFormatPr defaultColWidth="9.37777777777778" defaultRowHeight="11.25" outlineLevelCol="3"/>
  <cols>
    <col min="1" max="1" width="27.1666666666667" customWidth="1"/>
    <col min="2" max="2" width="21.2555555555556" customWidth="1"/>
    <col min="3" max="3" width="24" customWidth="1"/>
  </cols>
  <sheetData>
    <row r="1" s="1" customFormat="1" ht="40.95" customHeight="1" spans="1:3">
      <c r="A1" s="40" t="s">
        <v>0</v>
      </c>
      <c r="B1" s="40"/>
      <c r="C1" s="40"/>
    </row>
    <row r="2" ht="18" customHeight="1" spans="1:3">
      <c r="A2" s="41"/>
      <c r="B2" s="41"/>
      <c r="C2" s="42" t="s">
        <v>1</v>
      </c>
    </row>
    <row r="3" ht="54" customHeight="1" spans="1:3">
      <c r="A3" s="43" t="s">
        <v>2</v>
      </c>
      <c r="B3" s="37" t="s">
        <v>3</v>
      </c>
      <c r="C3" s="37" t="s">
        <v>4</v>
      </c>
    </row>
    <row r="4" ht="54" customHeight="1" spans="1:3">
      <c r="A4" s="43"/>
      <c r="B4" s="44"/>
      <c r="C4" s="44"/>
    </row>
    <row r="5" ht="48" customHeight="1" spans="1:4">
      <c r="A5" s="45" t="s">
        <v>5</v>
      </c>
      <c r="B5" s="28">
        <f>地上部分!H108/15007*66111</f>
        <v>0</v>
      </c>
      <c r="C5" s="28">
        <f>B5/66111</f>
        <v>0</v>
      </c>
      <c r="D5" s="46"/>
    </row>
    <row r="6" ht="48" customHeight="1" spans="1:4">
      <c r="A6" s="45" t="s">
        <v>6</v>
      </c>
      <c r="B6" s="28">
        <f>地下部分!H70</f>
        <v>0</v>
      </c>
      <c r="C6" s="28">
        <f>B6/22181.4</f>
        <v>0</v>
      </c>
      <c r="D6" s="46"/>
    </row>
    <row r="7" ht="48" customHeight="1" spans="1:4">
      <c r="A7" s="45" t="s">
        <v>7</v>
      </c>
      <c r="B7" s="28">
        <f>幼儿园!H81/2536*2014</f>
        <v>0</v>
      </c>
      <c r="C7" s="28">
        <f>B7/2014</f>
        <v>0</v>
      </c>
      <c r="D7" s="46"/>
    </row>
    <row r="8" ht="48" customHeight="1" spans="1:4">
      <c r="A8" s="45" t="s">
        <v>8</v>
      </c>
      <c r="B8" s="28">
        <v>0</v>
      </c>
      <c r="C8" s="28">
        <v>0</v>
      </c>
      <c r="D8" s="46"/>
    </row>
    <row r="9" ht="54" customHeight="1" spans="1:3">
      <c r="A9" s="43" t="s">
        <v>9</v>
      </c>
      <c r="B9" s="32">
        <f>SUM(B5:B8)</f>
        <v>0</v>
      </c>
      <c r="C9" s="32">
        <f>B9/(66111+22181.4+2014)</f>
        <v>0</v>
      </c>
    </row>
    <row r="10" ht="54" customHeight="1" spans="1:3">
      <c r="A10" s="43" t="s">
        <v>10</v>
      </c>
      <c r="B10" s="32">
        <f>B9*1.03</f>
        <v>0</v>
      </c>
      <c r="C10" s="32">
        <f>B10/(66111+22181.4+2014)</f>
        <v>0</v>
      </c>
    </row>
    <row r="11" ht="25" customHeight="1" spans="1:3">
      <c r="A11" s="47" t="s">
        <v>11</v>
      </c>
      <c r="B11" s="47"/>
      <c r="C11" s="47"/>
    </row>
  </sheetData>
  <mergeCells count="5">
    <mergeCell ref="A1:C1"/>
    <mergeCell ref="A11:C11"/>
    <mergeCell ref="A3:A4"/>
    <mergeCell ref="B3:B4"/>
    <mergeCell ref="C3:C4"/>
  </mergeCells>
  <printOptions horizontalCentered="1"/>
  <pageMargins left="0.747916666666667" right="0.747916666666667" top="0.984027777777778" bottom="0.984027777777778" header="0.511805555555556" footer="0.511805555555556"/>
  <pageSetup paperSize="8" scale="82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42"/>
  <sheetViews>
    <sheetView showGridLines="0" topLeftCell="A100" workbookViewId="0">
      <pane xSplit="4" topLeftCell="E1" activePane="topRight" state="frozen"/>
      <selection/>
      <selection pane="topRight" activeCell="H108" sqref="H108"/>
    </sheetView>
  </sheetViews>
  <sheetFormatPr defaultColWidth="9" defaultRowHeight="12"/>
  <cols>
    <col min="1" max="1" width="9" style="2" customWidth="1"/>
    <col min="2" max="3" width="15.6222222222222" style="2" customWidth="1"/>
    <col min="4" max="4" width="28.3777777777778" style="2" customWidth="1"/>
    <col min="5" max="5" width="6" style="2" customWidth="1"/>
    <col min="6" max="6" width="14" style="34" customWidth="1"/>
    <col min="7" max="8" width="17.3777777777778" style="35" customWidth="1"/>
    <col min="11" max="11" width="17.6666666666667"/>
    <col min="12" max="12" width="15.5"/>
  </cols>
  <sheetData>
    <row r="1" ht="45" customHeight="1" spans="1:8">
      <c r="A1" s="3" t="s">
        <v>12</v>
      </c>
      <c r="B1" s="3"/>
      <c r="C1" s="3"/>
      <c r="D1" s="3"/>
      <c r="E1" s="3"/>
      <c r="F1" s="3"/>
      <c r="G1" s="3"/>
      <c r="H1" s="3"/>
    </row>
    <row r="2" ht="25.05" customHeight="1" spans="1:6">
      <c r="A2" s="4" t="s">
        <v>13</v>
      </c>
      <c r="B2" s="4"/>
      <c r="C2" s="4"/>
      <c r="D2" s="4"/>
      <c r="E2" s="4"/>
      <c r="F2" s="36"/>
    </row>
    <row r="3" ht="27" customHeight="1" spans="1:8">
      <c r="A3" s="5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37" t="s">
        <v>19</v>
      </c>
      <c r="G3" s="23" t="s">
        <v>20</v>
      </c>
      <c r="H3" s="23" t="s">
        <v>21</v>
      </c>
    </row>
    <row r="4" ht="27" customHeight="1" spans="1:8">
      <c r="A4" s="5"/>
      <c r="B4" s="5"/>
      <c r="C4" s="5"/>
      <c r="D4" s="5"/>
      <c r="E4" s="5"/>
      <c r="F4" s="37"/>
      <c r="G4" s="24"/>
      <c r="H4" s="24"/>
    </row>
    <row r="5" ht="18" customHeight="1" spans="1:8">
      <c r="A5" s="8"/>
      <c r="B5" s="9"/>
      <c r="C5" s="9" t="s">
        <v>22</v>
      </c>
      <c r="D5" s="9"/>
      <c r="E5" s="9"/>
      <c r="F5" s="25"/>
      <c r="G5" s="28"/>
      <c r="H5" s="28"/>
    </row>
    <row r="6" ht="29.55" customHeight="1" spans="1:8">
      <c r="A6" s="8"/>
      <c r="B6" s="9"/>
      <c r="C6" s="9" t="s">
        <v>23</v>
      </c>
      <c r="D6" s="9"/>
      <c r="E6" s="9"/>
      <c r="F6" s="25"/>
      <c r="G6" s="31"/>
      <c r="H6" s="28"/>
    </row>
    <row r="7" ht="45.75" customHeight="1" spans="1:8">
      <c r="A7" s="8">
        <v>1</v>
      </c>
      <c r="B7" s="9" t="s">
        <v>24</v>
      </c>
      <c r="C7" s="9" t="s">
        <v>25</v>
      </c>
      <c r="D7" s="9" t="s">
        <v>26</v>
      </c>
      <c r="E7" s="8" t="s">
        <v>27</v>
      </c>
      <c r="F7" s="13">
        <v>96.29</v>
      </c>
      <c r="G7" s="31"/>
      <c r="H7" s="28">
        <f>F7*G7</f>
        <v>0</v>
      </c>
    </row>
    <row r="8" ht="42" customHeight="1" spans="1:8">
      <c r="A8" s="8">
        <v>2</v>
      </c>
      <c r="B8" s="9" t="s">
        <v>28</v>
      </c>
      <c r="C8" s="9" t="s">
        <v>29</v>
      </c>
      <c r="D8" s="9" t="s">
        <v>26</v>
      </c>
      <c r="E8" s="8" t="s">
        <v>27</v>
      </c>
      <c r="F8" s="13">
        <v>2590.96</v>
      </c>
      <c r="G8" s="31"/>
      <c r="H8" s="28">
        <f t="shared" ref="H8:H39" si="0">F8*G8</f>
        <v>0</v>
      </c>
    </row>
    <row r="9" ht="45.75" customHeight="1" spans="1:8">
      <c r="A9" s="8">
        <v>3</v>
      </c>
      <c r="B9" s="9" t="s">
        <v>30</v>
      </c>
      <c r="C9" s="9" t="s">
        <v>31</v>
      </c>
      <c r="D9" s="9" t="s">
        <v>26</v>
      </c>
      <c r="E9" s="8" t="s">
        <v>27</v>
      </c>
      <c r="F9" s="13">
        <v>8.9</v>
      </c>
      <c r="G9" s="31"/>
      <c r="H9" s="28">
        <f t="shared" si="0"/>
        <v>0</v>
      </c>
    </row>
    <row r="10" ht="55.2" customHeight="1" spans="1:8">
      <c r="A10" s="8">
        <v>4</v>
      </c>
      <c r="B10" s="9" t="s">
        <v>32</v>
      </c>
      <c r="C10" s="9" t="s">
        <v>33</v>
      </c>
      <c r="D10" s="9" t="s">
        <v>34</v>
      </c>
      <c r="E10" s="8" t="s">
        <v>27</v>
      </c>
      <c r="F10" s="13">
        <v>236.81</v>
      </c>
      <c r="G10" s="31"/>
      <c r="H10" s="28">
        <f t="shared" si="0"/>
        <v>0</v>
      </c>
    </row>
    <row r="11" ht="55.95" customHeight="1" spans="1:8">
      <c r="A11" s="8">
        <v>5</v>
      </c>
      <c r="B11" s="9" t="s">
        <v>35</v>
      </c>
      <c r="C11" s="9" t="s">
        <v>33</v>
      </c>
      <c r="D11" s="9" t="s">
        <v>36</v>
      </c>
      <c r="E11" s="8" t="s">
        <v>27</v>
      </c>
      <c r="F11" s="13">
        <v>845.81</v>
      </c>
      <c r="G11" s="31"/>
      <c r="H11" s="28">
        <f t="shared" si="0"/>
        <v>0</v>
      </c>
    </row>
    <row r="12" ht="42" customHeight="1" spans="1:8">
      <c r="A12" s="8">
        <v>6</v>
      </c>
      <c r="B12" s="9" t="s">
        <v>37</v>
      </c>
      <c r="C12" s="9" t="s">
        <v>38</v>
      </c>
      <c r="D12" s="9" t="s">
        <v>26</v>
      </c>
      <c r="E12" s="8" t="s">
        <v>27</v>
      </c>
      <c r="F12" s="13">
        <v>165.33</v>
      </c>
      <c r="G12" s="31"/>
      <c r="H12" s="28">
        <f t="shared" si="0"/>
        <v>0</v>
      </c>
    </row>
    <row r="13" ht="57" customHeight="1" spans="1:8">
      <c r="A13" s="8">
        <v>7</v>
      </c>
      <c r="B13" s="9" t="s">
        <v>39</v>
      </c>
      <c r="C13" s="9" t="s">
        <v>40</v>
      </c>
      <c r="D13" s="9" t="s">
        <v>26</v>
      </c>
      <c r="E13" s="8" t="s">
        <v>27</v>
      </c>
      <c r="F13" s="13">
        <v>459.88</v>
      </c>
      <c r="G13" s="31"/>
      <c r="H13" s="28">
        <f t="shared" si="0"/>
        <v>0</v>
      </c>
    </row>
    <row r="14" ht="42" customHeight="1" spans="1:8">
      <c r="A14" s="8">
        <v>8</v>
      </c>
      <c r="B14" s="9" t="s">
        <v>41</v>
      </c>
      <c r="C14" s="9" t="s">
        <v>42</v>
      </c>
      <c r="D14" s="9" t="s">
        <v>26</v>
      </c>
      <c r="E14" s="8" t="s">
        <v>43</v>
      </c>
      <c r="F14" s="13">
        <v>634.5</v>
      </c>
      <c r="G14" s="31"/>
      <c r="H14" s="28">
        <f t="shared" si="0"/>
        <v>0</v>
      </c>
    </row>
    <row r="15" ht="68.25" customHeight="1" spans="1:8">
      <c r="A15" s="8">
        <v>9</v>
      </c>
      <c r="B15" s="9" t="s">
        <v>44</v>
      </c>
      <c r="C15" s="9" t="s">
        <v>45</v>
      </c>
      <c r="D15" s="9" t="s">
        <v>26</v>
      </c>
      <c r="E15" s="8" t="s">
        <v>27</v>
      </c>
      <c r="F15" s="13">
        <v>45.96</v>
      </c>
      <c r="G15" s="31"/>
      <c r="H15" s="28">
        <f t="shared" si="0"/>
        <v>0</v>
      </c>
    </row>
    <row r="16" ht="42" customHeight="1" spans="1:8">
      <c r="A16" s="8">
        <v>10</v>
      </c>
      <c r="B16" s="9" t="s">
        <v>46</v>
      </c>
      <c r="C16" s="9" t="s">
        <v>47</v>
      </c>
      <c r="D16" s="9" t="s">
        <v>26</v>
      </c>
      <c r="E16" s="8" t="s">
        <v>27</v>
      </c>
      <c r="F16" s="13">
        <v>27.52</v>
      </c>
      <c r="G16" s="31"/>
      <c r="H16" s="28">
        <f t="shared" si="0"/>
        <v>0</v>
      </c>
    </row>
    <row r="17" ht="45.75" customHeight="1" spans="1:8">
      <c r="A17" s="8">
        <v>11</v>
      </c>
      <c r="B17" s="9" t="s">
        <v>48</v>
      </c>
      <c r="C17" s="9" t="s">
        <v>49</v>
      </c>
      <c r="D17" s="9" t="s">
        <v>26</v>
      </c>
      <c r="E17" s="8" t="s">
        <v>27</v>
      </c>
      <c r="F17" s="13">
        <v>11.9</v>
      </c>
      <c r="G17" s="31"/>
      <c r="H17" s="28">
        <f t="shared" si="0"/>
        <v>0</v>
      </c>
    </row>
    <row r="18" ht="45.75" customHeight="1" spans="1:8">
      <c r="A18" s="8">
        <v>12</v>
      </c>
      <c r="B18" s="9" t="s">
        <v>50</v>
      </c>
      <c r="C18" s="9" t="s">
        <v>51</v>
      </c>
      <c r="D18" s="9" t="s">
        <v>26</v>
      </c>
      <c r="E18" s="8" t="s">
        <v>27</v>
      </c>
      <c r="F18" s="13">
        <v>0.4</v>
      </c>
      <c r="G18" s="31"/>
      <c r="H18" s="28">
        <f t="shared" si="0"/>
        <v>0</v>
      </c>
    </row>
    <row r="19" ht="18" customHeight="1" spans="1:8">
      <c r="A19" s="8"/>
      <c r="B19" s="9"/>
      <c r="C19" s="9" t="s">
        <v>52</v>
      </c>
      <c r="D19" s="9"/>
      <c r="E19" s="9"/>
      <c r="F19" s="13"/>
      <c r="G19" s="31"/>
      <c r="H19" s="28"/>
    </row>
    <row r="20" ht="69.15" customHeight="1" spans="1:8">
      <c r="A20" s="8">
        <v>13</v>
      </c>
      <c r="B20" s="9" t="s">
        <v>53</v>
      </c>
      <c r="C20" s="9" t="s">
        <v>54</v>
      </c>
      <c r="D20" s="9" t="s">
        <v>55</v>
      </c>
      <c r="E20" s="8" t="s">
        <v>56</v>
      </c>
      <c r="F20" s="13">
        <v>296.771</v>
      </c>
      <c r="G20" s="31"/>
      <c r="H20" s="28">
        <f t="shared" si="0"/>
        <v>0</v>
      </c>
    </row>
    <row r="21" ht="68.4" customHeight="1" spans="1:8">
      <c r="A21" s="8">
        <v>14</v>
      </c>
      <c r="B21" s="9" t="s">
        <v>57</v>
      </c>
      <c r="C21" s="9" t="s">
        <v>54</v>
      </c>
      <c r="D21" s="9" t="s">
        <v>58</v>
      </c>
      <c r="E21" s="8" t="s">
        <v>56</v>
      </c>
      <c r="F21" s="13">
        <v>231.135</v>
      </c>
      <c r="G21" s="31"/>
      <c r="H21" s="28">
        <f t="shared" si="0"/>
        <v>0</v>
      </c>
    </row>
    <row r="22" ht="69.15" customHeight="1" spans="1:8">
      <c r="A22" s="8">
        <v>15</v>
      </c>
      <c r="B22" s="9" t="s">
        <v>59</v>
      </c>
      <c r="C22" s="9" t="s">
        <v>54</v>
      </c>
      <c r="D22" s="9" t="s">
        <v>60</v>
      </c>
      <c r="E22" s="8" t="s">
        <v>56</v>
      </c>
      <c r="F22" s="13">
        <v>155.408</v>
      </c>
      <c r="G22" s="31"/>
      <c r="H22" s="28">
        <f t="shared" si="0"/>
        <v>0</v>
      </c>
    </row>
    <row r="23" ht="28.8" customHeight="1" spans="1:8">
      <c r="A23" s="8">
        <v>16</v>
      </c>
      <c r="B23" s="9" t="s">
        <v>61</v>
      </c>
      <c r="C23" s="9" t="s">
        <v>62</v>
      </c>
      <c r="D23" s="9" t="s">
        <v>63</v>
      </c>
      <c r="E23" s="8" t="s">
        <v>64</v>
      </c>
      <c r="F23" s="13">
        <v>1200</v>
      </c>
      <c r="G23" s="31"/>
      <c r="H23" s="28">
        <f t="shared" si="0"/>
        <v>0</v>
      </c>
    </row>
    <row r="24" ht="29.55" customHeight="1" spans="1:8">
      <c r="A24" s="8">
        <v>17</v>
      </c>
      <c r="B24" s="9" t="s">
        <v>65</v>
      </c>
      <c r="C24" s="9" t="s">
        <v>62</v>
      </c>
      <c r="D24" s="9" t="s">
        <v>66</v>
      </c>
      <c r="E24" s="8" t="s">
        <v>64</v>
      </c>
      <c r="F24" s="13">
        <v>300</v>
      </c>
      <c r="G24" s="31"/>
      <c r="H24" s="28">
        <f t="shared" si="0"/>
        <v>0</v>
      </c>
    </row>
    <row r="25" ht="79.5" customHeight="1" spans="1:8">
      <c r="A25" s="8">
        <v>18</v>
      </c>
      <c r="B25" s="9" t="s">
        <v>67</v>
      </c>
      <c r="C25" s="9" t="s">
        <v>68</v>
      </c>
      <c r="D25" s="9" t="s">
        <v>69</v>
      </c>
      <c r="E25" s="8" t="s">
        <v>56</v>
      </c>
      <c r="F25" s="13">
        <v>10</v>
      </c>
      <c r="G25" s="31"/>
      <c r="H25" s="28">
        <f t="shared" si="0"/>
        <v>0</v>
      </c>
    </row>
    <row r="26" ht="18" customHeight="1" spans="1:8">
      <c r="A26" s="8"/>
      <c r="B26" s="9"/>
      <c r="C26" s="9" t="s">
        <v>70</v>
      </c>
      <c r="D26" s="9"/>
      <c r="E26" s="9"/>
      <c r="F26" s="13"/>
      <c r="G26" s="31"/>
      <c r="H26" s="28"/>
    </row>
    <row r="27" ht="29.55" customHeight="1" spans="1:8">
      <c r="A27" s="8"/>
      <c r="B27" s="9"/>
      <c r="C27" s="9" t="s">
        <v>71</v>
      </c>
      <c r="D27" s="9"/>
      <c r="E27" s="9"/>
      <c r="F27" s="13"/>
      <c r="G27" s="31"/>
      <c r="H27" s="28"/>
    </row>
    <row r="28" ht="42" customHeight="1" spans="1:8">
      <c r="A28" s="8">
        <v>19</v>
      </c>
      <c r="B28" s="9" t="s">
        <v>72</v>
      </c>
      <c r="C28" s="9" t="s">
        <v>73</v>
      </c>
      <c r="D28" s="9" t="s">
        <v>26</v>
      </c>
      <c r="E28" s="8" t="s">
        <v>27</v>
      </c>
      <c r="F28" s="13">
        <v>0.92</v>
      </c>
      <c r="G28" s="31"/>
      <c r="H28" s="28">
        <f t="shared" si="0"/>
        <v>0</v>
      </c>
    </row>
    <row r="29" ht="42" customHeight="1" spans="1:8">
      <c r="A29" s="8">
        <v>20</v>
      </c>
      <c r="B29" s="9" t="s">
        <v>74</v>
      </c>
      <c r="C29" s="9" t="s">
        <v>75</v>
      </c>
      <c r="D29" s="9" t="s">
        <v>26</v>
      </c>
      <c r="E29" s="8" t="s">
        <v>27</v>
      </c>
      <c r="F29" s="13">
        <v>23.28</v>
      </c>
      <c r="G29" s="31"/>
      <c r="H29" s="28">
        <f t="shared" si="0"/>
        <v>0</v>
      </c>
    </row>
    <row r="30" ht="42" customHeight="1" spans="1:8">
      <c r="A30" s="8">
        <v>21</v>
      </c>
      <c r="B30" s="9" t="s">
        <v>76</v>
      </c>
      <c r="C30" s="9" t="s">
        <v>51</v>
      </c>
      <c r="D30" s="9" t="s">
        <v>26</v>
      </c>
      <c r="E30" s="8" t="s">
        <v>27</v>
      </c>
      <c r="F30" s="13">
        <v>15.52</v>
      </c>
      <c r="G30" s="31"/>
      <c r="H30" s="28">
        <f t="shared" si="0"/>
        <v>0</v>
      </c>
    </row>
    <row r="31" ht="79.5" customHeight="1" spans="1:8">
      <c r="A31" s="8">
        <v>22</v>
      </c>
      <c r="B31" s="9" t="s">
        <v>77</v>
      </c>
      <c r="C31" s="9" t="s">
        <v>47</v>
      </c>
      <c r="D31" s="9" t="s">
        <v>26</v>
      </c>
      <c r="E31" s="8" t="s">
        <v>27</v>
      </c>
      <c r="F31" s="13">
        <v>6.28</v>
      </c>
      <c r="G31" s="31"/>
      <c r="H31" s="28">
        <f t="shared" si="0"/>
        <v>0</v>
      </c>
    </row>
    <row r="32" ht="42" customHeight="1" spans="1:8">
      <c r="A32" s="8">
        <v>23</v>
      </c>
      <c r="B32" s="9" t="s">
        <v>78</v>
      </c>
      <c r="C32" s="9" t="s">
        <v>49</v>
      </c>
      <c r="D32" s="9" t="s">
        <v>26</v>
      </c>
      <c r="E32" s="8" t="s">
        <v>27</v>
      </c>
      <c r="F32" s="13">
        <v>54.1</v>
      </c>
      <c r="G32" s="31"/>
      <c r="H32" s="28">
        <f t="shared" si="0"/>
        <v>0</v>
      </c>
    </row>
    <row r="33" ht="42.75" customHeight="1" spans="1:8">
      <c r="A33" s="8">
        <v>24</v>
      </c>
      <c r="B33" s="9" t="s">
        <v>79</v>
      </c>
      <c r="C33" s="9" t="s">
        <v>51</v>
      </c>
      <c r="D33" s="9" t="s">
        <v>26</v>
      </c>
      <c r="E33" s="8" t="s">
        <v>27</v>
      </c>
      <c r="F33" s="13">
        <v>42.34</v>
      </c>
      <c r="G33" s="31"/>
      <c r="H33" s="28">
        <f t="shared" si="0"/>
        <v>0</v>
      </c>
    </row>
    <row r="34" ht="42.75" customHeight="1" spans="1:8">
      <c r="A34" s="8">
        <v>25</v>
      </c>
      <c r="B34" s="9" t="s">
        <v>80</v>
      </c>
      <c r="C34" s="9" t="s">
        <v>45</v>
      </c>
      <c r="D34" s="9" t="s">
        <v>26</v>
      </c>
      <c r="E34" s="8" t="s">
        <v>27</v>
      </c>
      <c r="F34" s="13">
        <v>37.03</v>
      </c>
      <c r="G34" s="31"/>
      <c r="H34" s="28">
        <f t="shared" si="0"/>
        <v>0</v>
      </c>
    </row>
    <row r="35" ht="42.75" customHeight="1" spans="1:8">
      <c r="A35" s="8">
        <v>26</v>
      </c>
      <c r="B35" s="9" t="s">
        <v>81</v>
      </c>
      <c r="C35" s="9" t="s">
        <v>82</v>
      </c>
      <c r="D35" s="9" t="s">
        <v>26</v>
      </c>
      <c r="E35" s="8" t="s">
        <v>27</v>
      </c>
      <c r="F35" s="13">
        <v>0.69</v>
      </c>
      <c r="G35" s="31"/>
      <c r="H35" s="28">
        <f t="shared" si="0"/>
        <v>0</v>
      </c>
    </row>
    <row r="36" ht="45.75" customHeight="1" spans="1:8">
      <c r="A36" s="8"/>
      <c r="B36" s="9"/>
      <c r="C36" s="9" t="s">
        <v>83</v>
      </c>
      <c r="D36" s="9"/>
      <c r="E36" s="9"/>
      <c r="F36" s="13"/>
      <c r="G36" s="31"/>
      <c r="H36" s="28"/>
    </row>
    <row r="37" ht="68.4" customHeight="1" spans="1:8">
      <c r="A37" s="8">
        <v>27</v>
      </c>
      <c r="B37" s="9" t="s">
        <v>84</v>
      </c>
      <c r="C37" s="9" t="s">
        <v>54</v>
      </c>
      <c r="D37" s="9" t="s">
        <v>85</v>
      </c>
      <c r="E37" s="8" t="s">
        <v>56</v>
      </c>
      <c r="F37" s="13">
        <v>18.307</v>
      </c>
      <c r="G37" s="31"/>
      <c r="H37" s="28">
        <f t="shared" si="0"/>
        <v>0</v>
      </c>
    </row>
    <row r="38" ht="69.15" customHeight="1" spans="1:8">
      <c r="A38" s="8">
        <v>28</v>
      </c>
      <c r="B38" s="9" t="s">
        <v>86</v>
      </c>
      <c r="C38" s="9" t="s">
        <v>54</v>
      </c>
      <c r="D38" s="9" t="s">
        <v>58</v>
      </c>
      <c r="E38" s="8" t="s">
        <v>56</v>
      </c>
      <c r="F38" s="13">
        <v>1.559</v>
      </c>
      <c r="G38" s="31"/>
      <c r="H38" s="28">
        <f t="shared" si="0"/>
        <v>0</v>
      </c>
    </row>
    <row r="39" ht="42" customHeight="1" spans="1:8">
      <c r="A39" s="8">
        <v>29</v>
      </c>
      <c r="B39" s="9" t="s">
        <v>87</v>
      </c>
      <c r="C39" s="9" t="s">
        <v>88</v>
      </c>
      <c r="D39" s="9" t="s">
        <v>89</v>
      </c>
      <c r="E39" s="8" t="s">
        <v>56</v>
      </c>
      <c r="F39" s="13">
        <v>4.5</v>
      </c>
      <c r="G39" s="31"/>
      <c r="H39" s="28">
        <f t="shared" si="0"/>
        <v>0</v>
      </c>
    </row>
    <row r="40" ht="55.95" customHeight="1" spans="1:8">
      <c r="A40" s="8">
        <v>30</v>
      </c>
      <c r="B40" s="9" t="s">
        <v>90</v>
      </c>
      <c r="C40" s="9" t="s">
        <v>91</v>
      </c>
      <c r="D40" s="9" t="s">
        <v>92</v>
      </c>
      <c r="E40" s="8" t="s">
        <v>93</v>
      </c>
      <c r="F40" s="13">
        <v>27278</v>
      </c>
      <c r="G40" s="31"/>
      <c r="H40" s="28">
        <f t="shared" ref="H40:H71" si="1">F40*G40</f>
        <v>0</v>
      </c>
    </row>
    <row r="41" ht="18" customHeight="1" spans="1:8">
      <c r="A41" s="8"/>
      <c r="B41" s="9"/>
      <c r="C41" s="9" t="s">
        <v>94</v>
      </c>
      <c r="D41" s="9"/>
      <c r="E41" s="9"/>
      <c r="F41" s="13"/>
      <c r="G41" s="31"/>
      <c r="H41" s="28"/>
    </row>
    <row r="42" ht="94.8" customHeight="1" spans="1:8">
      <c r="A42" s="8">
        <v>31</v>
      </c>
      <c r="B42" s="9" t="s">
        <v>95</v>
      </c>
      <c r="C42" s="9" t="s">
        <v>96</v>
      </c>
      <c r="D42" s="9" t="s">
        <v>97</v>
      </c>
      <c r="E42" s="8" t="s">
        <v>27</v>
      </c>
      <c r="F42" s="13">
        <v>3.53</v>
      </c>
      <c r="G42" s="31"/>
      <c r="H42" s="28">
        <f t="shared" si="1"/>
        <v>0</v>
      </c>
    </row>
    <row r="43" ht="121.95" customHeight="1" spans="1:8">
      <c r="A43" s="8">
        <v>32</v>
      </c>
      <c r="B43" s="9" t="s">
        <v>98</v>
      </c>
      <c r="C43" s="9" t="s">
        <v>99</v>
      </c>
      <c r="D43" s="9" t="s">
        <v>100</v>
      </c>
      <c r="E43" s="8" t="s">
        <v>27</v>
      </c>
      <c r="F43" s="13">
        <v>1768.89</v>
      </c>
      <c r="G43" s="31"/>
      <c r="H43" s="28">
        <f t="shared" si="1"/>
        <v>0</v>
      </c>
    </row>
    <row r="44" ht="147.6" customHeight="1" spans="1:8">
      <c r="A44" s="8">
        <v>33</v>
      </c>
      <c r="B44" s="9" t="s">
        <v>101</v>
      </c>
      <c r="C44" s="9" t="s">
        <v>99</v>
      </c>
      <c r="D44" s="9" t="s">
        <v>102</v>
      </c>
      <c r="E44" s="8" t="s">
        <v>27</v>
      </c>
      <c r="F44" s="13">
        <v>5.11</v>
      </c>
      <c r="G44" s="31"/>
      <c r="H44" s="28">
        <f t="shared" si="1"/>
        <v>0</v>
      </c>
    </row>
    <row r="45" ht="79.5" customHeight="1" spans="1:8">
      <c r="A45" s="8"/>
      <c r="B45" s="9"/>
      <c r="C45" s="9" t="s">
        <v>103</v>
      </c>
      <c r="D45" s="9"/>
      <c r="E45" s="9"/>
      <c r="F45" s="13"/>
      <c r="G45" s="31"/>
      <c r="H45" s="28"/>
    </row>
    <row r="46" ht="18" customHeight="1" spans="1:8">
      <c r="A46" s="8"/>
      <c r="B46" s="9"/>
      <c r="C46" s="9" t="s">
        <v>104</v>
      </c>
      <c r="D46" s="9"/>
      <c r="E46" s="9"/>
      <c r="F46" s="13"/>
      <c r="G46" s="31"/>
      <c r="H46" s="28"/>
    </row>
    <row r="47" ht="237" customHeight="1" spans="1:8">
      <c r="A47" s="8">
        <v>34</v>
      </c>
      <c r="B47" s="9" t="s">
        <v>105</v>
      </c>
      <c r="C47" s="9" t="s">
        <v>104</v>
      </c>
      <c r="D47" s="9" t="s">
        <v>106</v>
      </c>
      <c r="E47" s="8" t="s">
        <v>43</v>
      </c>
      <c r="F47" s="13">
        <v>497.89</v>
      </c>
      <c r="G47" s="31"/>
      <c r="H47" s="28">
        <f t="shared" si="1"/>
        <v>0</v>
      </c>
    </row>
    <row r="48" ht="232.05" customHeight="1" spans="1:8">
      <c r="A48" s="8">
        <v>35</v>
      </c>
      <c r="B48" s="9" t="s">
        <v>107</v>
      </c>
      <c r="C48" s="9" t="s">
        <v>104</v>
      </c>
      <c r="D48" s="9" t="s">
        <v>108</v>
      </c>
      <c r="E48" s="8" t="s">
        <v>43</v>
      </c>
      <c r="F48" s="13">
        <v>169.96</v>
      </c>
      <c r="G48" s="31"/>
      <c r="H48" s="28">
        <f t="shared" si="1"/>
        <v>0</v>
      </c>
    </row>
    <row r="49" ht="148.35" customHeight="1" spans="1:8">
      <c r="A49" s="8">
        <v>36</v>
      </c>
      <c r="B49" s="9" t="s">
        <v>109</v>
      </c>
      <c r="C49" s="9" t="s">
        <v>104</v>
      </c>
      <c r="D49" s="9" t="s">
        <v>110</v>
      </c>
      <c r="E49" s="8" t="s">
        <v>43</v>
      </c>
      <c r="F49" s="13">
        <v>87</v>
      </c>
      <c r="G49" s="31"/>
      <c r="H49" s="28">
        <f t="shared" si="1"/>
        <v>0</v>
      </c>
    </row>
    <row r="50" ht="18" customHeight="1" spans="1:8">
      <c r="A50" s="8"/>
      <c r="B50" s="9"/>
      <c r="C50" s="9" t="s">
        <v>111</v>
      </c>
      <c r="D50" s="9"/>
      <c r="E50" s="9"/>
      <c r="F50" s="13"/>
      <c r="G50" s="31"/>
      <c r="H50" s="28"/>
    </row>
    <row r="51" ht="200.4" customHeight="1" spans="1:8">
      <c r="A51" s="8">
        <v>37</v>
      </c>
      <c r="B51" s="9" t="s">
        <v>112</v>
      </c>
      <c r="C51" s="9" t="s">
        <v>113</v>
      </c>
      <c r="D51" s="9" t="s">
        <v>114</v>
      </c>
      <c r="E51" s="8" t="s">
        <v>43</v>
      </c>
      <c r="F51" s="13">
        <v>1086.09</v>
      </c>
      <c r="G51" s="31"/>
      <c r="H51" s="28">
        <f t="shared" si="1"/>
        <v>0</v>
      </c>
    </row>
    <row r="52" ht="200.4" customHeight="1" spans="1:8">
      <c r="A52" s="8">
        <v>38</v>
      </c>
      <c r="B52" s="9" t="s">
        <v>115</v>
      </c>
      <c r="C52" s="9" t="s">
        <v>113</v>
      </c>
      <c r="D52" s="9" t="s">
        <v>116</v>
      </c>
      <c r="E52" s="8" t="s">
        <v>43</v>
      </c>
      <c r="F52" s="13">
        <v>785.15</v>
      </c>
      <c r="G52" s="31"/>
      <c r="H52" s="28">
        <f t="shared" si="1"/>
        <v>0</v>
      </c>
    </row>
    <row r="53" ht="68.4" customHeight="1" spans="1:8">
      <c r="A53" s="8">
        <v>39</v>
      </c>
      <c r="B53" s="9" t="s">
        <v>117</v>
      </c>
      <c r="C53" s="9" t="s">
        <v>113</v>
      </c>
      <c r="D53" s="9" t="s">
        <v>118</v>
      </c>
      <c r="E53" s="8" t="s">
        <v>43</v>
      </c>
      <c r="F53" s="13">
        <v>20.666</v>
      </c>
      <c r="G53" s="31"/>
      <c r="H53" s="28">
        <f t="shared" si="1"/>
        <v>0</v>
      </c>
    </row>
    <row r="54" ht="42" customHeight="1" spans="1:8">
      <c r="A54" s="8">
        <v>40</v>
      </c>
      <c r="B54" s="9" t="s">
        <v>119</v>
      </c>
      <c r="C54" s="9" t="s">
        <v>120</v>
      </c>
      <c r="D54" s="9" t="s">
        <v>121</v>
      </c>
      <c r="E54" s="8" t="s">
        <v>43</v>
      </c>
      <c r="F54" s="13">
        <v>26.115</v>
      </c>
      <c r="G54" s="31"/>
      <c r="H54" s="28">
        <f t="shared" si="1"/>
        <v>0</v>
      </c>
    </row>
    <row r="55" ht="18" customHeight="1" spans="1:8">
      <c r="A55" s="8"/>
      <c r="B55" s="9"/>
      <c r="C55" s="9" t="s">
        <v>122</v>
      </c>
      <c r="D55" s="9"/>
      <c r="E55" s="9"/>
      <c r="F55" s="13"/>
      <c r="G55" s="31"/>
      <c r="H55" s="28"/>
    </row>
    <row r="56" ht="121.95" customHeight="1" spans="1:8">
      <c r="A56" s="8">
        <v>41</v>
      </c>
      <c r="B56" s="9" t="s">
        <v>123</v>
      </c>
      <c r="C56" s="9" t="s">
        <v>124</v>
      </c>
      <c r="D56" s="9" t="s">
        <v>125</v>
      </c>
      <c r="E56" s="8" t="s">
        <v>43</v>
      </c>
      <c r="F56" s="13">
        <v>614.32</v>
      </c>
      <c r="G56" s="31"/>
      <c r="H56" s="28">
        <f t="shared" si="1"/>
        <v>0</v>
      </c>
    </row>
    <row r="57" ht="121.95" customHeight="1" spans="1:8">
      <c r="A57" s="8">
        <v>42</v>
      </c>
      <c r="B57" s="9" t="s">
        <v>126</v>
      </c>
      <c r="C57" s="9" t="s">
        <v>124</v>
      </c>
      <c r="D57" s="9" t="s">
        <v>127</v>
      </c>
      <c r="E57" s="8" t="s">
        <v>43</v>
      </c>
      <c r="F57" s="13">
        <v>26987.54</v>
      </c>
      <c r="G57" s="31"/>
      <c r="H57" s="28">
        <f t="shared" si="1"/>
        <v>0</v>
      </c>
    </row>
    <row r="58" ht="95.55" customHeight="1" spans="1:8">
      <c r="A58" s="8">
        <v>43</v>
      </c>
      <c r="B58" s="9" t="s">
        <v>128</v>
      </c>
      <c r="C58" s="9" t="s">
        <v>124</v>
      </c>
      <c r="D58" s="9" t="s">
        <v>129</v>
      </c>
      <c r="E58" s="8" t="s">
        <v>43</v>
      </c>
      <c r="F58" s="13">
        <v>7361.78</v>
      </c>
      <c r="G58" s="31"/>
      <c r="H58" s="28">
        <f t="shared" si="1"/>
        <v>0</v>
      </c>
    </row>
    <row r="59" ht="81.6" customHeight="1" spans="1:8">
      <c r="A59" s="8">
        <v>44</v>
      </c>
      <c r="B59" s="9" t="s">
        <v>130</v>
      </c>
      <c r="C59" s="9" t="s">
        <v>124</v>
      </c>
      <c r="D59" s="9" t="s">
        <v>131</v>
      </c>
      <c r="E59" s="8" t="s">
        <v>43</v>
      </c>
      <c r="F59" s="13">
        <v>350.22</v>
      </c>
      <c r="G59" s="31"/>
      <c r="H59" s="28">
        <f t="shared" si="1"/>
        <v>0</v>
      </c>
    </row>
    <row r="60" ht="108.75" customHeight="1" spans="1:8">
      <c r="A60" s="8">
        <v>45</v>
      </c>
      <c r="B60" s="9" t="s">
        <v>132</v>
      </c>
      <c r="C60" s="9" t="s">
        <v>124</v>
      </c>
      <c r="D60" s="9" t="s">
        <v>133</v>
      </c>
      <c r="E60" s="8" t="s">
        <v>43</v>
      </c>
      <c r="F60" s="13">
        <v>435.5</v>
      </c>
      <c r="G60" s="31"/>
      <c r="H60" s="28">
        <f t="shared" si="1"/>
        <v>0</v>
      </c>
    </row>
    <row r="61" ht="18" customHeight="1" spans="1:8">
      <c r="A61" s="8"/>
      <c r="B61" s="9"/>
      <c r="C61" s="9" t="s">
        <v>134</v>
      </c>
      <c r="D61" s="9"/>
      <c r="E61" s="9"/>
      <c r="F61" s="13"/>
      <c r="G61" s="31"/>
      <c r="H61" s="28"/>
    </row>
    <row r="62" ht="69.15" customHeight="1" spans="1:8">
      <c r="A62" s="8">
        <v>46</v>
      </c>
      <c r="B62" s="9" t="s">
        <v>135</v>
      </c>
      <c r="C62" s="9" t="s">
        <v>124</v>
      </c>
      <c r="D62" s="9" t="s">
        <v>136</v>
      </c>
      <c r="E62" s="8" t="s">
        <v>43</v>
      </c>
      <c r="F62" s="13">
        <v>20766.19</v>
      </c>
      <c r="G62" s="31"/>
      <c r="H62" s="28">
        <f t="shared" si="1"/>
        <v>0</v>
      </c>
    </row>
    <row r="63" ht="42" customHeight="1" spans="1:8">
      <c r="A63" s="8">
        <v>47</v>
      </c>
      <c r="B63" s="9" t="s">
        <v>137</v>
      </c>
      <c r="C63" s="9" t="s">
        <v>138</v>
      </c>
      <c r="D63" s="9" t="s">
        <v>139</v>
      </c>
      <c r="E63" s="8" t="s">
        <v>43</v>
      </c>
      <c r="F63" s="13">
        <v>1186.33</v>
      </c>
      <c r="G63" s="31"/>
      <c r="H63" s="28">
        <f t="shared" si="1"/>
        <v>0</v>
      </c>
    </row>
    <row r="64" ht="55.2" customHeight="1" spans="1:8">
      <c r="A64" s="8">
        <v>48</v>
      </c>
      <c r="B64" s="9" t="s">
        <v>140</v>
      </c>
      <c r="C64" s="9" t="s">
        <v>124</v>
      </c>
      <c r="D64" s="9" t="s">
        <v>141</v>
      </c>
      <c r="E64" s="8" t="s">
        <v>43</v>
      </c>
      <c r="F64" s="13">
        <v>450.23</v>
      </c>
      <c r="G64" s="31"/>
      <c r="H64" s="28">
        <f t="shared" si="1"/>
        <v>0</v>
      </c>
    </row>
    <row r="65" ht="28.8" customHeight="1" spans="1:8">
      <c r="A65" s="8">
        <v>49</v>
      </c>
      <c r="B65" s="9" t="s">
        <v>142</v>
      </c>
      <c r="C65" s="9" t="s">
        <v>143</v>
      </c>
      <c r="D65" s="9" t="s">
        <v>144</v>
      </c>
      <c r="E65" s="8" t="s">
        <v>43</v>
      </c>
      <c r="F65" s="13">
        <v>8873.82</v>
      </c>
      <c r="G65" s="31"/>
      <c r="H65" s="28">
        <f t="shared" si="1"/>
        <v>0</v>
      </c>
    </row>
    <row r="66" ht="55.2" customHeight="1" spans="1:8">
      <c r="A66" s="8">
        <v>50</v>
      </c>
      <c r="B66" s="9" t="s">
        <v>145</v>
      </c>
      <c r="C66" s="9" t="s">
        <v>146</v>
      </c>
      <c r="D66" s="9" t="s">
        <v>147</v>
      </c>
      <c r="E66" s="8" t="s">
        <v>43</v>
      </c>
      <c r="F66" s="13">
        <v>1228.7</v>
      </c>
      <c r="G66" s="31"/>
      <c r="H66" s="28">
        <f t="shared" si="1"/>
        <v>0</v>
      </c>
    </row>
    <row r="67" ht="102" customHeight="1" spans="1:8">
      <c r="A67" s="8"/>
      <c r="B67" s="9"/>
      <c r="C67" s="9" t="s">
        <v>148</v>
      </c>
      <c r="D67" s="9"/>
      <c r="E67" s="9"/>
      <c r="F67" s="13"/>
      <c r="G67" s="31"/>
      <c r="H67" s="28"/>
    </row>
    <row r="68" ht="108" customHeight="1" spans="1:8">
      <c r="A68" s="8">
        <v>51</v>
      </c>
      <c r="B68" s="9" t="s">
        <v>149</v>
      </c>
      <c r="C68" s="9" t="s">
        <v>150</v>
      </c>
      <c r="D68" s="9" t="s">
        <v>151</v>
      </c>
      <c r="E68" s="8" t="s">
        <v>43</v>
      </c>
      <c r="F68" s="13">
        <v>95.01</v>
      </c>
      <c r="G68" s="31"/>
      <c r="H68" s="28">
        <f t="shared" si="1"/>
        <v>0</v>
      </c>
    </row>
    <row r="69" ht="94.8" customHeight="1" spans="1:8">
      <c r="A69" s="8">
        <v>52</v>
      </c>
      <c r="B69" s="9" t="s">
        <v>152</v>
      </c>
      <c r="C69" s="9" t="s">
        <v>153</v>
      </c>
      <c r="D69" s="9" t="s">
        <v>154</v>
      </c>
      <c r="E69" s="8" t="s">
        <v>43</v>
      </c>
      <c r="F69" s="13">
        <v>74.95</v>
      </c>
      <c r="G69" s="31"/>
      <c r="H69" s="28">
        <f t="shared" si="1"/>
        <v>0</v>
      </c>
    </row>
    <row r="70" ht="18" customHeight="1" spans="1:8">
      <c r="A70" s="8"/>
      <c r="B70" s="9"/>
      <c r="C70" s="9" t="s">
        <v>155</v>
      </c>
      <c r="D70" s="9"/>
      <c r="E70" s="9"/>
      <c r="F70" s="13"/>
      <c r="G70" s="31"/>
      <c r="H70" s="28"/>
    </row>
    <row r="71" ht="82.35" customHeight="1" spans="1:8">
      <c r="A71" s="8">
        <v>53</v>
      </c>
      <c r="B71" s="9" t="s">
        <v>156</v>
      </c>
      <c r="C71" s="9" t="s">
        <v>38</v>
      </c>
      <c r="D71" s="9" t="s">
        <v>157</v>
      </c>
      <c r="E71" s="8" t="s">
        <v>27</v>
      </c>
      <c r="F71" s="13">
        <v>455.93</v>
      </c>
      <c r="G71" s="31"/>
      <c r="H71" s="28">
        <f t="shared" si="1"/>
        <v>0</v>
      </c>
    </row>
    <row r="72" ht="82.35" customHeight="1" spans="1:8">
      <c r="A72" s="8">
        <v>54</v>
      </c>
      <c r="B72" s="9" t="s">
        <v>158</v>
      </c>
      <c r="C72" s="9" t="s">
        <v>159</v>
      </c>
      <c r="D72" s="9" t="s">
        <v>160</v>
      </c>
      <c r="E72" s="8" t="s">
        <v>27</v>
      </c>
      <c r="F72" s="13">
        <v>82.83</v>
      </c>
      <c r="G72" s="31"/>
      <c r="H72" s="28">
        <f t="shared" ref="H72:H97" si="2">F72*G72</f>
        <v>0</v>
      </c>
    </row>
    <row r="73" ht="69.15" customHeight="1" spans="1:8">
      <c r="A73" s="8">
        <v>55</v>
      </c>
      <c r="B73" s="9" t="s">
        <v>161</v>
      </c>
      <c r="C73" s="9" t="s">
        <v>162</v>
      </c>
      <c r="D73" s="9" t="s">
        <v>163</v>
      </c>
      <c r="E73" s="8" t="s">
        <v>27</v>
      </c>
      <c r="F73" s="13">
        <v>69.68</v>
      </c>
      <c r="G73" s="31"/>
      <c r="H73" s="28">
        <f t="shared" si="2"/>
        <v>0</v>
      </c>
    </row>
    <row r="74" ht="68.4" customHeight="1" spans="1:8">
      <c r="A74" s="8">
        <v>56</v>
      </c>
      <c r="B74" s="9" t="s">
        <v>164</v>
      </c>
      <c r="C74" s="9" t="s">
        <v>162</v>
      </c>
      <c r="D74" s="9" t="s">
        <v>165</v>
      </c>
      <c r="E74" s="8" t="s">
        <v>27</v>
      </c>
      <c r="F74" s="13">
        <v>32.03</v>
      </c>
      <c r="G74" s="31"/>
      <c r="H74" s="28">
        <f t="shared" si="2"/>
        <v>0</v>
      </c>
    </row>
    <row r="75" ht="69.15" customHeight="1" spans="1:8">
      <c r="A75" s="8">
        <v>57</v>
      </c>
      <c r="B75" s="9" t="s">
        <v>166</v>
      </c>
      <c r="C75" s="9" t="s">
        <v>162</v>
      </c>
      <c r="D75" s="9" t="s">
        <v>167</v>
      </c>
      <c r="E75" s="8" t="s">
        <v>168</v>
      </c>
      <c r="F75" s="13">
        <v>130</v>
      </c>
      <c r="G75" s="31"/>
      <c r="H75" s="28">
        <f t="shared" si="2"/>
        <v>0</v>
      </c>
    </row>
    <row r="76" ht="94.8" customHeight="1" spans="1:8">
      <c r="A76" s="8">
        <v>58</v>
      </c>
      <c r="B76" s="9" t="s">
        <v>169</v>
      </c>
      <c r="C76" s="9" t="s">
        <v>54</v>
      </c>
      <c r="D76" s="9" t="s">
        <v>170</v>
      </c>
      <c r="E76" s="8" t="s">
        <v>56</v>
      </c>
      <c r="F76" s="13">
        <v>28.6</v>
      </c>
      <c r="G76" s="31"/>
      <c r="H76" s="28">
        <f t="shared" si="2"/>
        <v>0</v>
      </c>
    </row>
    <row r="77" ht="42" customHeight="1" spans="1:8">
      <c r="A77" s="8">
        <v>59</v>
      </c>
      <c r="B77" s="9" t="s">
        <v>171</v>
      </c>
      <c r="C77" s="9" t="s">
        <v>38</v>
      </c>
      <c r="D77" s="9" t="s">
        <v>172</v>
      </c>
      <c r="E77" s="8" t="s">
        <v>27</v>
      </c>
      <c r="F77" s="13">
        <v>640.2</v>
      </c>
      <c r="G77" s="31"/>
      <c r="H77" s="28">
        <f t="shared" si="2"/>
        <v>0</v>
      </c>
    </row>
    <row r="78" ht="18" customHeight="1" spans="1:8">
      <c r="A78" s="8"/>
      <c r="B78" s="9"/>
      <c r="C78" s="9" t="s">
        <v>173</v>
      </c>
      <c r="D78" s="9"/>
      <c r="E78" s="9"/>
      <c r="F78" s="13"/>
      <c r="G78" s="31"/>
      <c r="H78" s="28"/>
    </row>
    <row r="79" ht="18" customHeight="1" spans="1:8">
      <c r="A79" s="8"/>
      <c r="B79" s="9"/>
      <c r="C79" s="9" t="s">
        <v>174</v>
      </c>
      <c r="D79" s="9"/>
      <c r="E79" s="9"/>
      <c r="F79" s="13"/>
      <c r="G79" s="31"/>
      <c r="H79" s="28"/>
    </row>
    <row r="80" ht="95.55" customHeight="1" spans="1:8">
      <c r="A80" s="8">
        <v>60</v>
      </c>
      <c r="B80" s="9" t="s">
        <v>175</v>
      </c>
      <c r="C80" s="9" t="s">
        <v>176</v>
      </c>
      <c r="D80" s="9" t="s">
        <v>177</v>
      </c>
      <c r="E80" s="8" t="s">
        <v>43</v>
      </c>
      <c r="F80" s="13">
        <f>612+551</f>
        <v>1163</v>
      </c>
      <c r="G80" s="31"/>
      <c r="H80" s="28">
        <f t="shared" si="2"/>
        <v>0</v>
      </c>
    </row>
    <row r="81" ht="95.55" customHeight="1" spans="1:8">
      <c r="A81" s="8">
        <v>61</v>
      </c>
      <c r="B81" s="48" t="s">
        <v>178</v>
      </c>
      <c r="C81" s="9" t="s">
        <v>179</v>
      </c>
      <c r="D81" s="9" t="s">
        <v>180</v>
      </c>
      <c r="E81" s="8" t="s">
        <v>43</v>
      </c>
      <c r="F81" s="13">
        <f>15007-1163</f>
        <v>13844</v>
      </c>
      <c r="G81" s="34"/>
      <c r="H81" s="28">
        <f t="shared" si="2"/>
        <v>0</v>
      </c>
    </row>
    <row r="82" ht="42" customHeight="1" spans="1:12">
      <c r="A82" s="8">
        <v>62</v>
      </c>
      <c r="B82" s="9" t="s">
        <v>181</v>
      </c>
      <c r="C82" s="9" t="s">
        <v>25</v>
      </c>
      <c r="D82" s="9" t="s">
        <v>182</v>
      </c>
      <c r="E82" s="8" t="s">
        <v>43</v>
      </c>
      <c r="F82" s="13">
        <v>741.531677217299</v>
      </c>
      <c r="G82" s="14"/>
      <c r="H82" s="28">
        <f t="shared" si="2"/>
        <v>0</v>
      </c>
      <c r="K82" s="39"/>
      <c r="L82" s="39"/>
    </row>
    <row r="83" ht="55.2" customHeight="1" spans="1:12">
      <c r="A83" s="8">
        <v>63</v>
      </c>
      <c r="B83" s="9" t="s">
        <v>183</v>
      </c>
      <c r="C83" s="9" t="s">
        <v>29</v>
      </c>
      <c r="D83" s="9" t="s">
        <v>184</v>
      </c>
      <c r="E83" s="8" t="s">
        <v>43</v>
      </c>
      <c r="F83" s="13">
        <v>20965.3501899114</v>
      </c>
      <c r="G83" s="31"/>
      <c r="H83" s="28">
        <f t="shared" si="2"/>
        <v>0</v>
      </c>
      <c r="K83" s="39"/>
      <c r="L83" s="39"/>
    </row>
    <row r="84" ht="55.2" customHeight="1" spans="1:12">
      <c r="A84" s="8">
        <v>64</v>
      </c>
      <c r="B84" s="9" t="s">
        <v>185</v>
      </c>
      <c r="C84" s="9" t="s">
        <v>186</v>
      </c>
      <c r="D84" s="9" t="s">
        <v>184</v>
      </c>
      <c r="E84" s="8" t="s">
        <v>43</v>
      </c>
      <c r="F84" s="13">
        <v>2932.71811421337</v>
      </c>
      <c r="G84" s="31"/>
      <c r="H84" s="28">
        <f t="shared" si="2"/>
        <v>0</v>
      </c>
      <c r="K84" s="39"/>
      <c r="L84" s="39"/>
    </row>
    <row r="85" ht="79.5" customHeight="1" spans="1:12">
      <c r="A85" s="8">
        <v>65</v>
      </c>
      <c r="B85" s="9" t="s">
        <v>187</v>
      </c>
      <c r="C85" s="9" t="s">
        <v>33</v>
      </c>
      <c r="D85" s="9" t="s">
        <v>188</v>
      </c>
      <c r="E85" s="8" t="s">
        <v>43</v>
      </c>
      <c r="F85" s="13">
        <v>9777.02428599987</v>
      </c>
      <c r="G85" s="31"/>
      <c r="H85" s="28">
        <f t="shared" si="2"/>
        <v>0</v>
      </c>
      <c r="K85" s="39"/>
      <c r="L85" s="39"/>
    </row>
    <row r="86" ht="42" customHeight="1" spans="1:12">
      <c r="A86" s="8">
        <v>66</v>
      </c>
      <c r="B86" s="9" t="s">
        <v>189</v>
      </c>
      <c r="C86" s="9" t="s">
        <v>40</v>
      </c>
      <c r="D86" s="9" t="s">
        <v>190</v>
      </c>
      <c r="E86" s="8" t="s">
        <v>43</v>
      </c>
      <c r="F86" s="13">
        <v>3645.53193642967</v>
      </c>
      <c r="G86" s="31"/>
      <c r="H86" s="28">
        <f t="shared" si="2"/>
        <v>0</v>
      </c>
      <c r="K86" s="39"/>
      <c r="L86" s="39"/>
    </row>
    <row r="87" ht="42" customHeight="1" spans="1:12">
      <c r="A87" s="8">
        <v>67</v>
      </c>
      <c r="B87" s="9" t="s">
        <v>191</v>
      </c>
      <c r="C87" s="9" t="s">
        <v>38</v>
      </c>
      <c r="D87" s="9" t="s">
        <v>192</v>
      </c>
      <c r="E87" s="8" t="s">
        <v>43</v>
      </c>
      <c r="F87" s="13">
        <v>1598.48939095089</v>
      </c>
      <c r="G87" s="31"/>
      <c r="H87" s="28">
        <f t="shared" si="2"/>
        <v>0</v>
      </c>
      <c r="K87" s="39"/>
      <c r="L87" s="39"/>
    </row>
    <row r="88" ht="42" customHeight="1" spans="1:12">
      <c r="A88" s="8">
        <v>68</v>
      </c>
      <c r="B88" s="9" t="s">
        <v>193</v>
      </c>
      <c r="C88" s="9" t="s">
        <v>159</v>
      </c>
      <c r="D88" s="9" t="s">
        <v>194</v>
      </c>
      <c r="E88" s="8" t="s">
        <v>43</v>
      </c>
      <c r="F88" s="13">
        <v>596.447757713067</v>
      </c>
      <c r="G88" s="31"/>
      <c r="H88" s="28">
        <f t="shared" si="2"/>
        <v>0</v>
      </c>
      <c r="K88" s="39"/>
      <c r="L88" s="39"/>
    </row>
    <row r="89" ht="42.75" customHeight="1" spans="1:8">
      <c r="A89" s="8">
        <v>69</v>
      </c>
      <c r="B89" s="9" t="s">
        <v>195</v>
      </c>
      <c r="C89" s="9" t="s">
        <v>196</v>
      </c>
      <c r="D89" s="9" t="s">
        <v>197</v>
      </c>
      <c r="E89" s="8" t="s">
        <v>43</v>
      </c>
      <c r="F89" s="13">
        <f>1229.18*0.9</f>
        <v>1106.262</v>
      </c>
      <c r="G89" s="31"/>
      <c r="H89" s="28">
        <f t="shared" si="2"/>
        <v>0</v>
      </c>
    </row>
    <row r="90" ht="42" customHeight="1" spans="1:8">
      <c r="A90" s="8">
        <v>70</v>
      </c>
      <c r="B90" s="9" t="s">
        <v>198</v>
      </c>
      <c r="C90" s="9" t="s">
        <v>45</v>
      </c>
      <c r="D90" s="9" t="s">
        <v>199</v>
      </c>
      <c r="E90" s="8" t="s">
        <v>43</v>
      </c>
      <c r="F90" s="13">
        <f>629.98*0.9</f>
        <v>566.982</v>
      </c>
      <c r="G90" s="31"/>
      <c r="H90" s="28">
        <f t="shared" si="2"/>
        <v>0</v>
      </c>
    </row>
    <row r="91" ht="42" customHeight="1" spans="1:8">
      <c r="A91" s="8">
        <v>71</v>
      </c>
      <c r="B91" s="9" t="s">
        <v>200</v>
      </c>
      <c r="C91" s="9" t="s">
        <v>49</v>
      </c>
      <c r="D91" s="9" t="s">
        <v>201</v>
      </c>
      <c r="E91" s="8" t="s">
        <v>43</v>
      </c>
      <c r="F91" s="13">
        <f>205.72*0.9</f>
        <v>185.148</v>
      </c>
      <c r="G91" s="31"/>
      <c r="H91" s="28">
        <f t="shared" si="2"/>
        <v>0</v>
      </c>
    </row>
    <row r="92" ht="42" customHeight="1" spans="1:8">
      <c r="A92" s="8">
        <v>72</v>
      </c>
      <c r="B92" s="9" t="s">
        <v>181</v>
      </c>
      <c r="C92" s="9" t="s">
        <v>25</v>
      </c>
      <c r="D92" s="9" t="s">
        <v>202</v>
      </c>
      <c r="E92" s="8" t="s">
        <v>43</v>
      </c>
      <c r="F92" s="13">
        <v>47.3083227827014</v>
      </c>
      <c r="G92" s="31"/>
      <c r="H92" s="28">
        <f t="shared" ref="H92:H107" si="3">F92*G92</f>
        <v>0</v>
      </c>
    </row>
    <row r="93" ht="42" customHeight="1" spans="1:8">
      <c r="A93" s="8">
        <v>73</v>
      </c>
      <c r="B93" s="9" t="s">
        <v>183</v>
      </c>
      <c r="C93" s="9" t="s">
        <v>29</v>
      </c>
      <c r="D93" s="9" t="s">
        <v>203</v>
      </c>
      <c r="E93" s="8" t="s">
        <v>43</v>
      </c>
      <c r="F93" s="13">
        <v>1337.54981008863</v>
      </c>
      <c r="G93" s="31"/>
      <c r="H93" s="28">
        <f t="shared" si="3"/>
        <v>0</v>
      </c>
    </row>
    <row r="94" ht="42" customHeight="1" spans="1:8">
      <c r="A94" s="8">
        <v>74</v>
      </c>
      <c r="B94" s="9" t="s">
        <v>185</v>
      </c>
      <c r="C94" s="9" t="s">
        <v>186</v>
      </c>
      <c r="D94" s="9" t="s">
        <v>203</v>
      </c>
      <c r="E94" s="8" t="s">
        <v>43</v>
      </c>
      <c r="F94" s="13">
        <v>187.101885786633</v>
      </c>
      <c r="G94" s="31"/>
      <c r="H94" s="28">
        <f t="shared" si="3"/>
        <v>0</v>
      </c>
    </row>
    <row r="95" ht="42" customHeight="1" spans="1:8">
      <c r="A95" s="8">
        <v>75</v>
      </c>
      <c r="B95" s="9" t="s">
        <v>187</v>
      </c>
      <c r="C95" s="9" t="s">
        <v>33</v>
      </c>
      <c r="D95" s="9" t="s">
        <v>204</v>
      </c>
      <c r="E95" s="8" t="s">
        <v>43</v>
      </c>
      <c r="F95" s="13">
        <v>623.755714000133</v>
      </c>
      <c r="G95" s="31"/>
      <c r="H95" s="28">
        <f t="shared" si="3"/>
        <v>0</v>
      </c>
    </row>
    <row r="96" ht="42" customHeight="1" spans="1:8">
      <c r="A96" s="8">
        <v>76</v>
      </c>
      <c r="B96" s="9" t="s">
        <v>189</v>
      </c>
      <c r="C96" s="9" t="s">
        <v>40</v>
      </c>
      <c r="D96" s="9" t="s">
        <v>205</v>
      </c>
      <c r="E96" s="8" t="s">
        <v>43</v>
      </c>
      <c r="F96" s="13">
        <v>232.578063570334</v>
      </c>
      <c r="G96" s="31"/>
      <c r="H96" s="28">
        <f t="shared" si="3"/>
        <v>0</v>
      </c>
    </row>
    <row r="97" ht="42" customHeight="1" spans="1:8">
      <c r="A97" s="8">
        <v>77</v>
      </c>
      <c r="B97" s="9" t="s">
        <v>191</v>
      </c>
      <c r="C97" s="9" t="s">
        <v>38</v>
      </c>
      <c r="D97" s="9" t="s">
        <v>206</v>
      </c>
      <c r="E97" s="8" t="s">
        <v>43</v>
      </c>
      <c r="F97" s="13">
        <v>101.98060904911</v>
      </c>
      <c r="G97" s="31"/>
      <c r="H97" s="28">
        <f t="shared" si="3"/>
        <v>0</v>
      </c>
    </row>
    <row r="98" ht="42" customHeight="1" spans="1:8">
      <c r="A98" s="8">
        <v>78</v>
      </c>
      <c r="B98" s="9" t="s">
        <v>193</v>
      </c>
      <c r="C98" s="9" t="s">
        <v>159</v>
      </c>
      <c r="D98" s="9" t="s">
        <v>207</v>
      </c>
      <c r="E98" s="8" t="s">
        <v>43</v>
      </c>
      <c r="F98" s="13">
        <v>38.0522422869328</v>
      </c>
      <c r="G98" s="31"/>
      <c r="H98" s="28">
        <f t="shared" si="3"/>
        <v>0</v>
      </c>
    </row>
    <row r="99" ht="42.75" customHeight="1" spans="1:8">
      <c r="A99" s="8">
        <v>79</v>
      </c>
      <c r="B99" s="9" t="s">
        <v>195</v>
      </c>
      <c r="C99" s="9" t="s">
        <v>196</v>
      </c>
      <c r="D99" s="9" t="s">
        <v>208</v>
      </c>
      <c r="E99" s="8" t="s">
        <v>43</v>
      </c>
      <c r="F99" s="13">
        <f>1229.18*0.1</f>
        <v>122.918</v>
      </c>
      <c r="G99" s="31"/>
      <c r="H99" s="28">
        <f t="shared" si="3"/>
        <v>0</v>
      </c>
    </row>
    <row r="100" ht="42" customHeight="1" spans="1:8">
      <c r="A100" s="8">
        <v>80</v>
      </c>
      <c r="B100" s="9" t="s">
        <v>198</v>
      </c>
      <c r="C100" s="9" t="s">
        <v>45</v>
      </c>
      <c r="D100" s="9" t="s">
        <v>209</v>
      </c>
      <c r="E100" s="8" t="s">
        <v>43</v>
      </c>
      <c r="F100" s="13">
        <f>629.98*0.1</f>
        <v>62.998</v>
      </c>
      <c r="G100" s="31"/>
      <c r="H100" s="28">
        <f t="shared" si="3"/>
        <v>0</v>
      </c>
    </row>
    <row r="101" ht="42" customHeight="1" spans="1:8">
      <c r="A101" s="8">
        <v>81</v>
      </c>
      <c r="B101" s="9" t="s">
        <v>200</v>
      </c>
      <c r="C101" s="9" t="s">
        <v>49</v>
      </c>
      <c r="D101" s="9" t="s">
        <v>210</v>
      </c>
      <c r="E101" s="8" t="s">
        <v>43</v>
      </c>
      <c r="F101" s="13">
        <f>205.72*0.1</f>
        <v>20.572</v>
      </c>
      <c r="G101" s="31"/>
      <c r="H101" s="28">
        <f t="shared" si="3"/>
        <v>0</v>
      </c>
    </row>
    <row r="102" ht="42" customHeight="1" spans="1:8">
      <c r="A102" s="8">
        <v>82</v>
      </c>
      <c r="B102" s="9" t="s">
        <v>211</v>
      </c>
      <c r="C102" s="9" t="s">
        <v>47</v>
      </c>
      <c r="D102" s="9" t="s">
        <v>212</v>
      </c>
      <c r="E102" s="8" t="s">
        <v>43</v>
      </c>
      <c r="F102" s="13">
        <v>491.79</v>
      </c>
      <c r="G102" s="31"/>
      <c r="H102" s="28">
        <f t="shared" si="3"/>
        <v>0</v>
      </c>
    </row>
    <row r="103" ht="42" customHeight="1" spans="1:8">
      <c r="A103" s="8">
        <v>83</v>
      </c>
      <c r="B103" s="9" t="s">
        <v>213</v>
      </c>
      <c r="C103" s="9" t="s">
        <v>73</v>
      </c>
      <c r="D103" s="9" t="s">
        <v>214</v>
      </c>
      <c r="E103" s="8" t="s">
        <v>43</v>
      </c>
      <c r="F103" s="13">
        <v>11.29</v>
      </c>
      <c r="G103" s="31"/>
      <c r="H103" s="28">
        <f t="shared" si="3"/>
        <v>0</v>
      </c>
    </row>
    <row r="104" ht="42.75" customHeight="1" spans="1:8">
      <c r="A104" s="8">
        <v>84</v>
      </c>
      <c r="B104" s="9" t="s">
        <v>215</v>
      </c>
      <c r="C104" s="9" t="s">
        <v>75</v>
      </c>
      <c r="D104" s="9" t="s">
        <v>216</v>
      </c>
      <c r="E104" s="8" t="s">
        <v>43</v>
      </c>
      <c r="F104" s="13">
        <v>487.62</v>
      </c>
      <c r="G104" s="31"/>
      <c r="H104" s="28">
        <f t="shared" si="3"/>
        <v>0</v>
      </c>
    </row>
    <row r="105" ht="42" customHeight="1" spans="1:8">
      <c r="A105" s="8">
        <v>85</v>
      </c>
      <c r="B105" s="9" t="s">
        <v>217</v>
      </c>
      <c r="C105" s="9" t="s">
        <v>218</v>
      </c>
      <c r="D105" s="9" t="s">
        <v>219</v>
      </c>
      <c r="E105" s="8" t="s">
        <v>43</v>
      </c>
      <c r="F105" s="13">
        <v>724.09</v>
      </c>
      <c r="G105" s="31"/>
      <c r="H105" s="28">
        <f t="shared" si="3"/>
        <v>0</v>
      </c>
    </row>
    <row r="106" ht="42" customHeight="1" spans="1:8">
      <c r="A106" s="8">
        <v>86</v>
      </c>
      <c r="B106" s="9" t="s">
        <v>220</v>
      </c>
      <c r="C106" s="9" t="s">
        <v>49</v>
      </c>
      <c r="D106" s="9" t="s">
        <v>210</v>
      </c>
      <c r="E106" s="8" t="s">
        <v>43</v>
      </c>
      <c r="F106" s="13">
        <v>446.23</v>
      </c>
      <c r="G106" s="31"/>
      <c r="H106" s="28">
        <f t="shared" si="3"/>
        <v>0</v>
      </c>
    </row>
    <row r="107" ht="55.2" customHeight="1" spans="1:8">
      <c r="A107" s="8">
        <v>87</v>
      </c>
      <c r="B107" s="9" t="s">
        <v>221</v>
      </c>
      <c r="C107" s="9" t="s">
        <v>222</v>
      </c>
      <c r="D107" s="9" t="s">
        <v>223</v>
      </c>
      <c r="E107" s="8" t="s">
        <v>43</v>
      </c>
      <c r="F107" s="13">
        <v>348.04</v>
      </c>
      <c r="G107" s="31"/>
      <c r="H107" s="28">
        <f t="shared" si="3"/>
        <v>0</v>
      </c>
    </row>
    <row r="108" s="33" customFormat="1" ht="27" customHeight="1" spans="1:8">
      <c r="A108" s="17" t="s">
        <v>224</v>
      </c>
      <c r="B108" s="17"/>
      <c r="C108" s="17"/>
      <c r="D108" s="17"/>
      <c r="E108" s="17"/>
      <c r="F108" s="38"/>
      <c r="G108" s="38"/>
      <c r="H108" s="38">
        <f>SUM(H7:H107)</f>
        <v>0</v>
      </c>
    </row>
    <row r="109" s="33" customFormat="1" ht="27" customHeight="1" spans="1:8">
      <c r="A109" s="17" t="s">
        <v>225</v>
      </c>
      <c r="B109" s="17"/>
      <c r="C109" s="17"/>
      <c r="D109" s="17"/>
      <c r="E109" s="17"/>
      <c r="F109" s="38"/>
      <c r="G109" s="38"/>
      <c r="H109" s="38">
        <f>H108/15007</f>
        <v>0</v>
      </c>
    </row>
    <row r="111" ht="24" customHeight="1"/>
    <row r="114" ht="24" customHeight="1"/>
    <row r="117" ht="12.75" customHeight="1"/>
    <row r="118" ht="11.25" customHeight="1"/>
    <row r="119" ht="11.25" customHeight="1"/>
    <row r="120" ht="11.25" customHeight="1"/>
    <row r="121" ht="25.5" customHeight="1"/>
    <row r="122" ht="12.75" customHeight="1"/>
    <row r="123" ht="12.75" customHeight="1"/>
    <row r="124" ht="12.75" customHeight="1"/>
    <row r="126" ht="46.5" customHeight="1"/>
    <row r="128" ht="35.25" customHeight="1"/>
    <row r="131" ht="46.5" customHeight="1"/>
    <row r="133" ht="136.5" customHeight="1"/>
    <row r="134" ht="57.75" customHeight="1"/>
    <row r="135" ht="80.25" customHeight="1"/>
    <row r="136" ht="80.25" customHeight="1"/>
    <row r="137" ht="57.75" customHeight="1"/>
    <row r="138" ht="57.75" customHeight="1"/>
    <row r="139" ht="46.5" customHeight="1"/>
    <row r="140" ht="46.5" customHeight="1"/>
    <row r="141" ht="57.75" customHeight="1"/>
    <row r="142" ht="57.75" customHeight="1"/>
    <row r="143" ht="46.5" customHeight="1"/>
    <row r="144" ht="46.5" customHeight="1"/>
    <row r="145" ht="12.75" customHeight="1"/>
    <row r="146" ht="11.25" customHeight="1"/>
    <row r="147" ht="11.25" customHeight="1"/>
    <row r="148" ht="25.5" customHeight="1"/>
    <row r="149" ht="25.5" customHeight="1"/>
    <row r="150" ht="12.75" customHeight="1"/>
    <row r="151" ht="12.75" customHeight="1"/>
    <row r="152" ht="12.75" customHeight="1"/>
    <row r="154" ht="57.75" customHeight="1"/>
    <row r="155" ht="46.5" customHeight="1"/>
    <row r="156" ht="46.5" customHeight="1"/>
    <row r="157" ht="46.5" customHeight="1"/>
    <row r="158" ht="69" customHeight="1"/>
    <row r="159" ht="12.75" customHeight="1"/>
    <row r="160" ht="12.75" customHeight="1"/>
    <row r="161" ht="114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25.5" customHeight="1"/>
    <row r="177" ht="25.5" customHeight="1"/>
    <row r="178" ht="25.5" customHeight="1"/>
    <row r="179" ht="25.5" customHeight="1"/>
    <row r="180" ht="25.5" customHeight="1"/>
    <row r="181" ht="25.5" customHeight="1"/>
    <row r="182" ht="25.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23.25" customHeight="1"/>
    <row r="193" ht="12.75" customHeight="1"/>
    <row r="194" ht="12.75" customHeight="1"/>
    <row r="195" ht="12.75" customHeight="1"/>
    <row r="196" ht="12.75" customHeight="1"/>
    <row r="197" ht="12.75" customHeight="1"/>
    <row r="198" ht="23.25" customHeight="1"/>
    <row r="199" ht="12.75" customHeight="1"/>
    <row r="200" ht="12.75" customHeight="1"/>
    <row r="201" ht="12.75" customHeight="1"/>
    <row r="202" ht="12.75" customHeight="1"/>
    <row r="203" ht="23.2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1.25" customHeight="1"/>
    <row r="219" ht="11.25" customHeight="1"/>
    <row r="220" ht="11.25" customHeight="1"/>
    <row r="221" ht="25.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23.25" customHeight="1"/>
    <row r="238" ht="12.75" customHeight="1"/>
    <row r="239" ht="12.75" customHeight="1"/>
    <row r="240" ht="12.75" customHeight="1"/>
    <row r="241" ht="12.75" customHeight="1"/>
    <row r="242" ht="12.75" customHeight="1"/>
    <row r="243" ht="23.25" customHeight="1"/>
    <row r="244" ht="12.75" customHeight="1"/>
    <row r="245" ht="23.25" customHeight="1"/>
    <row r="246" ht="12.75" customHeight="1"/>
    <row r="247" ht="23.2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1.25" customHeight="1"/>
    <row r="255" ht="11.25" customHeight="1"/>
    <row r="256" ht="11.25" customHeight="1"/>
    <row r="257" ht="25.5" customHeight="1"/>
    <row r="258" ht="12.75" customHeight="1"/>
    <row r="259" ht="12.75" customHeight="1"/>
    <row r="260" ht="12.75" customHeight="1"/>
    <row r="261" ht="12.75" customHeight="1"/>
    <row r="262" ht="34.5" customHeight="1"/>
    <row r="263" ht="12.75" customHeight="1"/>
    <row r="264" ht="12.75" customHeight="1"/>
    <row r="265" ht="12.75" customHeight="1"/>
    <row r="266" ht="23.2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23.25" customHeight="1"/>
    <row r="276" ht="12.75" customHeight="1"/>
    <row r="277" ht="23.2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1.25" customHeight="1"/>
    <row r="293" ht="11.25" customHeight="1"/>
    <row r="294" ht="11.25" customHeight="1"/>
    <row r="295" ht="25.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23.25" customHeight="1"/>
    <row r="305" ht="12.75" customHeight="1"/>
    <row r="306" ht="45.75" customHeight="1"/>
    <row r="307" ht="45.75" customHeight="1"/>
    <row r="308" ht="23.25" customHeight="1"/>
    <row r="309" ht="23.25" customHeight="1"/>
    <row r="310" ht="23.25" customHeight="1"/>
    <row r="311" ht="23.25" customHeight="1"/>
    <row r="312" ht="23.25" customHeight="1"/>
    <row r="313" ht="23.25" customHeight="1"/>
    <row r="314" ht="23.25" customHeight="1"/>
    <row r="315" ht="23.25" customHeight="1"/>
    <row r="316" ht="34.5" customHeight="1"/>
    <row r="317" ht="34.5" customHeight="1"/>
    <row r="318" ht="23.25" customHeight="1"/>
    <row r="319" ht="12.75" customHeight="1"/>
    <row r="320" ht="11.25" customHeight="1"/>
    <row r="321" ht="11.25" customHeight="1"/>
    <row r="322" ht="11.25" customHeight="1"/>
    <row r="323" ht="25.5" customHeight="1"/>
    <row r="324" ht="12.75" customHeight="1"/>
    <row r="325" ht="12.75" customHeight="1"/>
    <row r="326" ht="12.75" customHeight="1"/>
    <row r="327" ht="12.75" customHeight="1"/>
    <row r="328" ht="34.5" customHeight="1"/>
    <row r="329" ht="23.25" customHeight="1"/>
    <row r="330" ht="23.25" customHeight="1"/>
    <row r="331" ht="23.25" customHeight="1"/>
    <row r="332" ht="23.25" customHeight="1"/>
    <row r="333" ht="12.75" customHeight="1"/>
    <row r="334" ht="23.25" customHeight="1"/>
    <row r="335" ht="23.25" customHeight="1"/>
    <row r="336" ht="23.25" customHeight="1"/>
    <row r="337" ht="12.75" customHeight="1"/>
    <row r="338" ht="12.75" customHeight="1"/>
    <row r="339" ht="12.75" customHeight="1"/>
    <row r="340" ht="12.75" customHeight="1"/>
    <row r="341" ht="12.75" customHeight="1"/>
    <row r="342" ht="11.25" customHeight="1"/>
  </sheetData>
  <mergeCells count="12">
    <mergeCell ref="A1:H1"/>
    <mergeCell ref="A2:F2"/>
    <mergeCell ref="A108:D108"/>
    <mergeCell ref="A109:D109"/>
    <mergeCell ref="A3:A4"/>
    <mergeCell ref="B3:B4"/>
    <mergeCell ref="C3:C4"/>
    <mergeCell ref="D3:D4"/>
    <mergeCell ref="E3:E4"/>
    <mergeCell ref="F3:F4"/>
    <mergeCell ref="G3:G4"/>
    <mergeCell ref="H3:H4"/>
  </mergeCells>
  <printOptions horizontalCentered="1"/>
  <pageMargins left="0.113888888888889" right="0.113888888888889" top="0.590277777777778" bottom="0" header="0.590277777777778" footer="0"/>
  <pageSetup paperSize="8" scale="65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71"/>
  <sheetViews>
    <sheetView workbookViewId="0">
      <pane xSplit="6" ySplit="4" topLeftCell="G63" activePane="bottomRight" state="frozenSplit"/>
      <selection/>
      <selection pane="topRight"/>
      <selection pane="bottomLeft"/>
      <selection pane="bottomRight" activeCell="H71" sqref="H71"/>
    </sheetView>
  </sheetViews>
  <sheetFormatPr defaultColWidth="9.37777777777778" defaultRowHeight="11.25" outlineLevelCol="7"/>
  <cols>
    <col min="1" max="1" width="5.62222222222222" style="2" customWidth="1"/>
    <col min="2" max="2" width="15.6222222222222" style="2" customWidth="1"/>
    <col min="3" max="3" width="16.1222222222222" style="2" customWidth="1"/>
    <col min="4" max="4" width="27.8777777777778" style="2" customWidth="1"/>
    <col min="5" max="5" width="6" style="2" customWidth="1"/>
    <col min="6" max="6" width="14" style="21" customWidth="1"/>
    <col min="7" max="7" width="15" customWidth="1"/>
    <col min="8" max="8" width="15.3333333333333" customWidth="1"/>
  </cols>
  <sheetData>
    <row r="1" ht="61.95" customHeight="1" spans="1:8">
      <c r="A1" s="3" t="s">
        <v>226</v>
      </c>
      <c r="B1" s="3"/>
      <c r="C1" s="3"/>
      <c r="D1" s="3"/>
      <c r="E1" s="3"/>
      <c r="F1" s="3"/>
      <c r="G1" s="3"/>
      <c r="H1" s="3"/>
    </row>
    <row r="2" ht="12" spans="1:6">
      <c r="A2" s="4" t="s">
        <v>227</v>
      </c>
      <c r="B2" s="4"/>
      <c r="C2" s="4"/>
      <c r="D2" s="4"/>
      <c r="E2" s="4"/>
      <c r="F2" s="22"/>
    </row>
    <row r="3" ht="27" customHeight="1" spans="1:8">
      <c r="A3" s="5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23" t="s">
        <v>20</v>
      </c>
      <c r="H3" s="23" t="s">
        <v>21</v>
      </c>
    </row>
    <row r="4" spans="1:8">
      <c r="A4" s="5"/>
      <c r="B4" s="5"/>
      <c r="C4" s="5"/>
      <c r="D4" s="5"/>
      <c r="E4" s="5"/>
      <c r="F4" s="5"/>
      <c r="G4" s="24"/>
      <c r="H4" s="24"/>
    </row>
    <row r="5" ht="12" spans="1:8">
      <c r="A5" s="8"/>
      <c r="B5" s="9"/>
      <c r="C5" s="9" t="s">
        <v>228</v>
      </c>
      <c r="D5" s="9"/>
      <c r="E5" s="9"/>
      <c r="F5" s="25"/>
      <c r="G5" s="26"/>
      <c r="H5" s="26"/>
    </row>
    <row r="6" ht="60" spans="1:8">
      <c r="A6" s="8">
        <v>1</v>
      </c>
      <c r="B6" s="9" t="s">
        <v>229</v>
      </c>
      <c r="C6" s="9" t="s">
        <v>230</v>
      </c>
      <c r="D6" s="9" t="s">
        <v>231</v>
      </c>
      <c r="E6" s="8" t="s">
        <v>43</v>
      </c>
      <c r="F6" s="13">
        <v>6307</v>
      </c>
      <c r="G6" s="27"/>
      <c r="H6" s="28">
        <f>F6*G6</f>
        <v>0</v>
      </c>
    </row>
    <row r="7" ht="49.05" customHeight="1" spans="1:8">
      <c r="A7" s="8">
        <v>2</v>
      </c>
      <c r="B7" s="9" t="s">
        <v>232</v>
      </c>
      <c r="C7" s="9" t="s">
        <v>233</v>
      </c>
      <c r="D7" s="9" t="s">
        <v>234</v>
      </c>
      <c r="E7" s="8" t="s">
        <v>27</v>
      </c>
      <c r="F7" s="13">
        <v>216</v>
      </c>
      <c r="G7" s="29"/>
      <c r="H7" s="28">
        <f t="shared" ref="H7:H38" si="0">F7*G7</f>
        <v>0</v>
      </c>
    </row>
    <row r="8" ht="49.05" customHeight="1" spans="1:8">
      <c r="A8" s="8">
        <v>3</v>
      </c>
      <c r="B8" s="9" t="s">
        <v>235</v>
      </c>
      <c r="C8" s="9" t="s">
        <v>236</v>
      </c>
      <c r="D8" s="9" t="s">
        <v>26</v>
      </c>
      <c r="E8" s="8" t="s">
        <v>27</v>
      </c>
      <c r="F8" s="13">
        <v>1700</v>
      </c>
      <c r="G8" s="30"/>
      <c r="H8" s="28">
        <f t="shared" si="0"/>
        <v>0</v>
      </c>
    </row>
    <row r="9" ht="49.05" customHeight="1" spans="1:8">
      <c r="A9" s="8">
        <v>4</v>
      </c>
      <c r="B9" s="9" t="s">
        <v>237</v>
      </c>
      <c r="C9" s="9" t="s">
        <v>238</v>
      </c>
      <c r="D9" s="9" t="s">
        <v>239</v>
      </c>
      <c r="E9" s="8" t="s">
        <v>27</v>
      </c>
      <c r="F9" s="13">
        <v>12843</v>
      </c>
      <c r="G9" s="27"/>
      <c r="H9" s="28">
        <f t="shared" si="0"/>
        <v>0</v>
      </c>
    </row>
    <row r="10" ht="49.05" customHeight="1" spans="1:8">
      <c r="A10" s="8">
        <v>5</v>
      </c>
      <c r="B10" s="9" t="s">
        <v>24</v>
      </c>
      <c r="C10" s="9" t="s">
        <v>25</v>
      </c>
      <c r="D10" s="9" t="s">
        <v>26</v>
      </c>
      <c r="E10" s="8" t="s">
        <v>27</v>
      </c>
      <c r="F10" s="13">
        <v>478.08</v>
      </c>
      <c r="G10" s="27"/>
      <c r="H10" s="28">
        <f t="shared" si="0"/>
        <v>0</v>
      </c>
    </row>
    <row r="11" ht="49.05" customHeight="1" spans="1:8">
      <c r="A11" s="8">
        <v>6</v>
      </c>
      <c r="B11" s="9" t="s">
        <v>240</v>
      </c>
      <c r="C11" s="9" t="s">
        <v>241</v>
      </c>
      <c r="D11" s="9" t="s">
        <v>26</v>
      </c>
      <c r="E11" s="8" t="s">
        <v>27</v>
      </c>
      <c r="F11" s="13">
        <v>2035</v>
      </c>
      <c r="G11" s="27"/>
      <c r="H11" s="28">
        <f t="shared" si="0"/>
        <v>0</v>
      </c>
    </row>
    <row r="12" ht="49.05" customHeight="1" spans="1:8">
      <c r="A12" s="8">
        <v>7</v>
      </c>
      <c r="B12" s="9" t="s">
        <v>242</v>
      </c>
      <c r="C12" s="9" t="s">
        <v>243</v>
      </c>
      <c r="D12" s="9" t="s">
        <v>244</v>
      </c>
      <c r="E12" s="8" t="s">
        <v>27</v>
      </c>
      <c r="F12" s="13">
        <v>2.33</v>
      </c>
      <c r="G12" s="27"/>
      <c r="H12" s="28">
        <f t="shared" si="0"/>
        <v>0</v>
      </c>
    </row>
    <row r="13" ht="49.05" customHeight="1" spans="1:8">
      <c r="A13" s="8">
        <v>8</v>
      </c>
      <c r="B13" s="9" t="s">
        <v>32</v>
      </c>
      <c r="C13" s="9" t="s">
        <v>33</v>
      </c>
      <c r="D13" s="9" t="s">
        <v>26</v>
      </c>
      <c r="E13" s="8" t="s">
        <v>27</v>
      </c>
      <c r="F13" s="13">
        <v>5953.09</v>
      </c>
      <c r="G13" s="27"/>
      <c r="H13" s="28">
        <f t="shared" si="0"/>
        <v>0</v>
      </c>
    </row>
    <row r="14" ht="49.05" customHeight="1" spans="1:8">
      <c r="A14" s="8">
        <v>9</v>
      </c>
      <c r="B14" s="9" t="s">
        <v>28</v>
      </c>
      <c r="C14" s="9" t="s">
        <v>29</v>
      </c>
      <c r="D14" s="9" t="s">
        <v>26</v>
      </c>
      <c r="E14" s="8" t="s">
        <v>27</v>
      </c>
      <c r="F14" s="13">
        <v>2137.11</v>
      </c>
      <c r="G14" s="27"/>
      <c r="H14" s="28">
        <f t="shared" si="0"/>
        <v>0</v>
      </c>
    </row>
    <row r="15" ht="49.05" customHeight="1" spans="1:8">
      <c r="A15" s="8">
        <v>10</v>
      </c>
      <c r="B15" s="9" t="s">
        <v>245</v>
      </c>
      <c r="C15" s="9" t="s">
        <v>29</v>
      </c>
      <c r="D15" s="9" t="s">
        <v>246</v>
      </c>
      <c r="E15" s="8" t="s">
        <v>27</v>
      </c>
      <c r="F15" s="13">
        <v>83.52</v>
      </c>
      <c r="G15" s="27"/>
      <c r="H15" s="28">
        <f t="shared" si="0"/>
        <v>0</v>
      </c>
    </row>
    <row r="16" ht="49.05" customHeight="1" spans="1:8">
      <c r="A16" s="8">
        <v>11</v>
      </c>
      <c r="B16" s="9" t="s">
        <v>39</v>
      </c>
      <c r="C16" s="9" t="s">
        <v>40</v>
      </c>
      <c r="D16" s="9" t="s">
        <v>247</v>
      </c>
      <c r="E16" s="8" t="s">
        <v>27</v>
      </c>
      <c r="F16" s="13">
        <v>3087.1</v>
      </c>
      <c r="G16" s="27"/>
      <c r="H16" s="28">
        <f t="shared" si="0"/>
        <v>0</v>
      </c>
    </row>
    <row r="17" ht="49.05" customHeight="1" spans="1:8">
      <c r="A17" s="8">
        <v>12</v>
      </c>
      <c r="B17" s="9" t="s">
        <v>37</v>
      </c>
      <c r="C17" s="9" t="s">
        <v>38</v>
      </c>
      <c r="D17" s="9" t="s">
        <v>26</v>
      </c>
      <c r="E17" s="8" t="s">
        <v>27</v>
      </c>
      <c r="F17" s="13">
        <v>1041.267</v>
      </c>
      <c r="G17" s="27"/>
      <c r="H17" s="28">
        <f t="shared" si="0"/>
        <v>0</v>
      </c>
    </row>
    <row r="18" ht="49.05" customHeight="1" spans="1:8">
      <c r="A18" s="8">
        <v>13</v>
      </c>
      <c r="B18" s="9" t="s">
        <v>41</v>
      </c>
      <c r="C18" s="9" t="s">
        <v>42</v>
      </c>
      <c r="D18" s="9" t="s">
        <v>248</v>
      </c>
      <c r="E18" s="8" t="s">
        <v>43</v>
      </c>
      <c r="F18" s="13">
        <v>242.326</v>
      </c>
      <c r="G18" s="27"/>
      <c r="H18" s="28">
        <f t="shared" si="0"/>
        <v>0</v>
      </c>
    </row>
    <row r="19" ht="49.05" customHeight="1" spans="1:8">
      <c r="A19" s="8">
        <v>14</v>
      </c>
      <c r="B19" s="9" t="s">
        <v>249</v>
      </c>
      <c r="C19" s="9" t="s">
        <v>250</v>
      </c>
      <c r="D19" s="9" t="s">
        <v>251</v>
      </c>
      <c r="E19" s="8" t="s">
        <v>27</v>
      </c>
      <c r="F19" s="13">
        <v>304.995</v>
      </c>
      <c r="G19" s="27"/>
      <c r="H19" s="28">
        <f t="shared" si="0"/>
        <v>0</v>
      </c>
    </row>
    <row r="20" ht="49.05" customHeight="1" spans="1:8">
      <c r="A20" s="8">
        <v>15</v>
      </c>
      <c r="B20" s="9" t="s">
        <v>252</v>
      </c>
      <c r="C20" s="9" t="s">
        <v>54</v>
      </c>
      <c r="D20" s="9" t="s">
        <v>253</v>
      </c>
      <c r="E20" s="8" t="s">
        <v>56</v>
      </c>
      <c r="F20" s="13">
        <v>14.212</v>
      </c>
      <c r="G20" s="27"/>
      <c r="H20" s="28">
        <f t="shared" si="0"/>
        <v>0</v>
      </c>
    </row>
    <row r="21" ht="49.05" customHeight="1" spans="1:8">
      <c r="A21" s="8">
        <v>16</v>
      </c>
      <c r="B21" s="9" t="s">
        <v>254</v>
      </c>
      <c r="C21" s="9" t="s">
        <v>54</v>
      </c>
      <c r="D21" s="9" t="s">
        <v>55</v>
      </c>
      <c r="E21" s="8" t="s">
        <v>56</v>
      </c>
      <c r="F21" s="13">
        <v>372.137</v>
      </c>
      <c r="G21" s="27"/>
      <c r="H21" s="28">
        <f t="shared" si="0"/>
        <v>0</v>
      </c>
    </row>
    <row r="22" ht="49.05" customHeight="1" spans="1:8">
      <c r="A22" s="8">
        <v>17</v>
      </c>
      <c r="B22" s="9" t="s">
        <v>53</v>
      </c>
      <c r="C22" s="9" t="s">
        <v>54</v>
      </c>
      <c r="D22" s="9" t="s">
        <v>255</v>
      </c>
      <c r="E22" s="8" t="s">
        <v>56</v>
      </c>
      <c r="F22" s="13">
        <v>826.853</v>
      </c>
      <c r="G22" s="27"/>
      <c r="H22" s="28">
        <f t="shared" si="0"/>
        <v>0</v>
      </c>
    </row>
    <row r="23" ht="49.05" customHeight="1" spans="1:8">
      <c r="A23" s="8">
        <v>18</v>
      </c>
      <c r="B23" s="9" t="s">
        <v>57</v>
      </c>
      <c r="C23" s="9" t="s">
        <v>54</v>
      </c>
      <c r="D23" s="9" t="s">
        <v>256</v>
      </c>
      <c r="E23" s="8" t="s">
        <v>56</v>
      </c>
      <c r="F23" s="13">
        <v>694.155</v>
      </c>
      <c r="G23" s="27"/>
      <c r="H23" s="28">
        <f t="shared" si="0"/>
        <v>0</v>
      </c>
    </row>
    <row r="24" ht="49.05" customHeight="1" spans="1:8">
      <c r="A24" s="8">
        <v>19</v>
      </c>
      <c r="B24" s="9" t="s">
        <v>257</v>
      </c>
      <c r="C24" s="9" t="s">
        <v>62</v>
      </c>
      <c r="D24" s="9" t="s">
        <v>63</v>
      </c>
      <c r="E24" s="8" t="s">
        <v>64</v>
      </c>
      <c r="F24" s="13">
        <v>6718.8</v>
      </c>
      <c r="G24" s="27"/>
      <c r="H24" s="28">
        <f t="shared" si="0"/>
        <v>0</v>
      </c>
    </row>
    <row r="25" ht="49.05" customHeight="1" spans="1:8">
      <c r="A25" s="8">
        <v>20</v>
      </c>
      <c r="B25" s="9" t="s">
        <v>258</v>
      </c>
      <c r="C25" s="9" t="s">
        <v>62</v>
      </c>
      <c r="D25" s="9" t="s">
        <v>259</v>
      </c>
      <c r="E25" s="8" t="s">
        <v>64</v>
      </c>
      <c r="F25" s="13">
        <v>2422</v>
      </c>
      <c r="G25" s="27"/>
      <c r="H25" s="28">
        <f t="shared" si="0"/>
        <v>0</v>
      </c>
    </row>
    <row r="26" ht="49.05" customHeight="1" spans="1:8">
      <c r="A26" s="8">
        <v>21</v>
      </c>
      <c r="B26" s="9" t="s">
        <v>260</v>
      </c>
      <c r="C26" s="9" t="s">
        <v>261</v>
      </c>
      <c r="D26" s="9" t="s">
        <v>262</v>
      </c>
      <c r="E26" s="8" t="s">
        <v>168</v>
      </c>
      <c r="F26" s="13">
        <v>5160.3</v>
      </c>
      <c r="G26" s="27"/>
      <c r="H26" s="28">
        <f t="shared" si="0"/>
        <v>0</v>
      </c>
    </row>
    <row r="27" ht="49.05" customHeight="1" spans="1:8">
      <c r="A27" s="8">
        <v>22</v>
      </c>
      <c r="B27" s="9" t="s">
        <v>67</v>
      </c>
      <c r="C27" s="9" t="s">
        <v>68</v>
      </c>
      <c r="D27" s="9" t="s">
        <v>263</v>
      </c>
      <c r="E27" s="8" t="s">
        <v>56</v>
      </c>
      <c r="F27" s="13">
        <v>10</v>
      </c>
      <c r="G27" s="27"/>
      <c r="H27" s="28">
        <f t="shared" si="0"/>
        <v>0</v>
      </c>
    </row>
    <row r="28" ht="49.05" customHeight="1" spans="1:8">
      <c r="A28" s="8"/>
      <c r="B28" s="9"/>
      <c r="C28" s="9" t="s">
        <v>264</v>
      </c>
      <c r="D28" s="9"/>
      <c r="E28" s="9"/>
      <c r="F28" s="13"/>
      <c r="G28" s="27"/>
      <c r="H28" s="28"/>
    </row>
    <row r="29" ht="49.05" customHeight="1" spans="1:8">
      <c r="A29" s="8">
        <v>23</v>
      </c>
      <c r="B29" s="9" t="s">
        <v>98</v>
      </c>
      <c r="C29" s="9" t="s">
        <v>99</v>
      </c>
      <c r="D29" s="9" t="s">
        <v>100</v>
      </c>
      <c r="E29" s="8" t="s">
        <v>27</v>
      </c>
      <c r="F29" s="13">
        <v>1324.22</v>
      </c>
      <c r="G29" s="27"/>
      <c r="H29" s="28">
        <f t="shared" si="0"/>
        <v>0</v>
      </c>
    </row>
    <row r="30" ht="49.05" customHeight="1" spans="1:8">
      <c r="A30" s="8">
        <v>24</v>
      </c>
      <c r="B30" s="9" t="s">
        <v>101</v>
      </c>
      <c r="C30" s="9" t="s">
        <v>99</v>
      </c>
      <c r="D30" s="9" t="s">
        <v>265</v>
      </c>
      <c r="E30" s="8" t="s">
        <v>27</v>
      </c>
      <c r="F30" s="13">
        <v>168.15</v>
      </c>
      <c r="G30" s="27"/>
      <c r="H30" s="28">
        <f t="shared" si="0"/>
        <v>0</v>
      </c>
    </row>
    <row r="31" ht="49.05" customHeight="1" spans="1:8">
      <c r="A31" s="8">
        <v>25</v>
      </c>
      <c r="B31" s="9" t="s">
        <v>72</v>
      </c>
      <c r="C31" s="9" t="s">
        <v>73</v>
      </c>
      <c r="D31" s="9" t="s">
        <v>26</v>
      </c>
      <c r="E31" s="8" t="s">
        <v>27</v>
      </c>
      <c r="F31" s="13">
        <v>31.21</v>
      </c>
      <c r="G31" s="27"/>
      <c r="H31" s="28">
        <f t="shared" si="0"/>
        <v>0</v>
      </c>
    </row>
    <row r="32" ht="49.05" customHeight="1" spans="1:8">
      <c r="A32" s="8">
        <v>26</v>
      </c>
      <c r="B32" s="9" t="s">
        <v>46</v>
      </c>
      <c r="C32" s="9" t="s">
        <v>47</v>
      </c>
      <c r="D32" s="9" t="s">
        <v>26</v>
      </c>
      <c r="E32" s="8" t="s">
        <v>27</v>
      </c>
      <c r="F32" s="13">
        <v>19.29</v>
      </c>
      <c r="G32" s="27"/>
      <c r="H32" s="28">
        <f t="shared" si="0"/>
        <v>0</v>
      </c>
    </row>
    <row r="33" ht="49.05" customHeight="1" spans="1:8">
      <c r="A33" s="8">
        <v>27</v>
      </c>
      <c r="B33" s="9" t="s">
        <v>74</v>
      </c>
      <c r="C33" s="9" t="s">
        <v>75</v>
      </c>
      <c r="D33" s="9" t="s">
        <v>26</v>
      </c>
      <c r="E33" s="8" t="s">
        <v>27</v>
      </c>
      <c r="F33" s="13">
        <v>21.74</v>
      </c>
      <c r="G33" s="27"/>
      <c r="H33" s="28">
        <f t="shared" si="0"/>
        <v>0</v>
      </c>
    </row>
    <row r="34" ht="49.05" customHeight="1" spans="1:8">
      <c r="A34" s="8">
        <v>28</v>
      </c>
      <c r="B34" s="9" t="s">
        <v>266</v>
      </c>
      <c r="C34" s="9" t="s">
        <v>54</v>
      </c>
      <c r="D34" s="9" t="s">
        <v>267</v>
      </c>
      <c r="E34" s="8" t="s">
        <v>56</v>
      </c>
      <c r="F34" s="13">
        <v>4.804</v>
      </c>
      <c r="G34" s="27"/>
      <c r="H34" s="28">
        <f t="shared" si="0"/>
        <v>0</v>
      </c>
    </row>
    <row r="35" ht="49.05" customHeight="1" spans="1:8">
      <c r="A35" s="8">
        <v>29</v>
      </c>
      <c r="B35" s="9" t="s">
        <v>268</v>
      </c>
      <c r="C35" s="9" t="s">
        <v>54</v>
      </c>
      <c r="D35" s="9" t="s">
        <v>85</v>
      </c>
      <c r="E35" s="8" t="s">
        <v>56</v>
      </c>
      <c r="F35" s="13">
        <v>5.79</v>
      </c>
      <c r="G35" s="27"/>
      <c r="H35" s="28">
        <f t="shared" si="0"/>
        <v>0</v>
      </c>
    </row>
    <row r="36" ht="49.05" customHeight="1" spans="1:8">
      <c r="A36" s="8">
        <v>30</v>
      </c>
      <c r="B36" s="9" t="s">
        <v>269</v>
      </c>
      <c r="C36" s="9" t="s">
        <v>54</v>
      </c>
      <c r="D36" s="9" t="s">
        <v>58</v>
      </c>
      <c r="E36" s="8" t="s">
        <v>56</v>
      </c>
      <c r="F36" s="13">
        <v>25.846</v>
      </c>
      <c r="G36" s="27"/>
      <c r="H36" s="28">
        <f t="shared" si="0"/>
        <v>0</v>
      </c>
    </row>
    <row r="37" ht="12" spans="1:8">
      <c r="A37" s="8"/>
      <c r="B37" s="9"/>
      <c r="C37" s="9" t="s">
        <v>103</v>
      </c>
      <c r="D37" s="9"/>
      <c r="E37" s="9"/>
      <c r="F37" s="13"/>
      <c r="G37" s="27"/>
      <c r="H37" s="28"/>
    </row>
    <row r="38" ht="46.05" customHeight="1" spans="1:8">
      <c r="A38" s="8">
        <v>31</v>
      </c>
      <c r="B38" s="9" t="s">
        <v>112</v>
      </c>
      <c r="C38" s="9" t="s">
        <v>113</v>
      </c>
      <c r="D38" s="9" t="s">
        <v>270</v>
      </c>
      <c r="E38" s="8" t="s">
        <v>43</v>
      </c>
      <c r="F38" s="13">
        <v>13487.5</v>
      </c>
      <c r="G38" s="27"/>
      <c r="H38" s="28">
        <f t="shared" si="0"/>
        <v>0</v>
      </c>
    </row>
    <row r="39" ht="46.05" customHeight="1" spans="1:8">
      <c r="A39" s="8">
        <v>32</v>
      </c>
      <c r="B39" s="9" t="s">
        <v>271</v>
      </c>
      <c r="C39" s="9" t="s">
        <v>272</v>
      </c>
      <c r="D39" s="9" t="s">
        <v>273</v>
      </c>
      <c r="E39" s="8" t="s">
        <v>43</v>
      </c>
      <c r="F39" s="13">
        <v>13487.5</v>
      </c>
      <c r="G39" s="27"/>
      <c r="H39" s="28">
        <f t="shared" ref="H39:H69" si="1">F39*G39</f>
        <v>0</v>
      </c>
    </row>
    <row r="40" ht="46.05" customHeight="1" spans="1:8">
      <c r="A40" s="8">
        <v>33</v>
      </c>
      <c r="B40" s="9" t="s">
        <v>274</v>
      </c>
      <c r="C40" s="9" t="s">
        <v>275</v>
      </c>
      <c r="D40" s="9" t="s">
        <v>276</v>
      </c>
      <c r="E40" s="8" t="s">
        <v>43</v>
      </c>
      <c r="F40" s="13">
        <v>5695.65</v>
      </c>
      <c r="G40" s="27"/>
      <c r="H40" s="28">
        <f t="shared" si="1"/>
        <v>0</v>
      </c>
    </row>
    <row r="41" ht="46.05" customHeight="1" spans="1:8">
      <c r="A41" s="8">
        <v>34</v>
      </c>
      <c r="B41" s="9" t="s">
        <v>115</v>
      </c>
      <c r="C41" s="9" t="s">
        <v>113</v>
      </c>
      <c r="D41" s="9" t="s">
        <v>277</v>
      </c>
      <c r="E41" s="8" t="s">
        <v>43</v>
      </c>
      <c r="F41" s="13">
        <v>12398</v>
      </c>
      <c r="G41" s="27"/>
      <c r="H41" s="28">
        <f t="shared" si="1"/>
        <v>0</v>
      </c>
    </row>
    <row r="42" ht="46.05" customHeight="1" spans="1:8">
      <c r="A42" s="8">
        <v>35</v>
      </c>
      <c r="B42" s="9" t="s">
        <v>117</v>
      </c>
      <c r="C42" s="9" t="s">
        <v>113</v>
      </c>
      <c r="D42" s="9" t="s">
        <v>278</v>
      </c>
      <c r="E42" s="8" t="s">
        <v>43</v>
      </c>
      <c r="F42" s="13">
        <v>12398</v>
      </c>
      <c r="G42" s="27"/>
      <c r="H42" s="28">
        <f t="shared" si="1"/>
        <v>0</v>
      </c>
    </row>
    <row r="43" ht="46.05" customHeight="1" spans="1:8">
      <c r="A43" s="8">
        <v>36</v>
      </c>
      <c r="B43" s="9" t="s">
        <v>279</v>
      </c>
      <c r="C43" s="9" t="s">
        <v>280</v>
      </c>
      <c r="D43" s="9" t="s">
        <v>281</v>
      </c>
      <c r="E43" s="8" t="s">
        <v>43</v>
      </c>
      <c r="F43" s="13">
        <v>18906.01</v>
      </c>
      <c r="G43" s="31"/>
      <c r="H43" s="28">
        <f t="shared" si="1"/>
        <v>0</v>
      </c>
    </row>
    <row r="44" ht="46.05" customHeight="1" spans="1:8">
      <c r="A44" s="8">
        <v>37</v>
      </c>
      <c r="B44" s="9" t="s">
        <v>282</v>
      </c>
      <c r="C44" s="9" t="s">
        <v>113</v>
      </c>
      <c r="D44" s="9" t="s">
        <v>283</v>
      </c>
      <c r="E44" s="8" t="s">
        <v>43</v>
      </c>
      <c r="F44" s="13">
        <v>3274.95</v>
      </c>
      <c r="G44" s="31"/>
      <c r="H44" s="28">
        <f t="shared" si="1"/>
        <v>0</v>
      </c>
    </row>
    <row r="45" ht="46.05" customHeight="1" spans="1:8">
      <c r="A45" s="8">
        <v>38</v>
      </c>
      <c r="B45" s="9" t="s">
        <v>123</v>
      </c>
      <c r="C45" s="9" t="s">
        <v>124</v>
      </c>
      <c r="D45" s="9" t="s">
        <v>284</v>
      </c>
      <c r="E45" s="8" t="s">
        <v>43</v>
      </c>
      <c r="F45" s="13">
        <v>14509.38</v>
      </c>
      <c r="G45" s="31"/>
      <c r="H45" s="28">
        <f t="shared" si="1"/>
        <v>0</v>
      </c>
    </row>
    <row r="46" ht="22.05" customHeight="1" spans="1:8">
      <c r="A46" s="8"/>
      <c r="B46" s="9"/>
      <c r="C46" s="9" t="s">
        <v>173</v>
      </c>
      <c r="D46" s="9"/>
      <c r="E46" s="9"/>
      <c r="F46" s="13"/>
      <c r="G46" s="31"/>
      <c r="H46" s="28"/>
    </row>
    <row r="47" ht="16.05" customHeight="1" spans="1:8">
      <c r="A47" s="8"/>
      <c r="B47" s="9"/>
      <c r="C47" s="9" t="s">
        <v>174</v>
      </c>
      <c r="D47" s="9"/>
      <c r="E47" s="9"/>
      <c r="F47" s="13"/>
      <c r="G47" s="31"/>
      <c r="H47" s="28"/>
    </row>
    <row r="48" ht="58.95" customHeight="1" spans="1:8">
      <c r="A48" s="8">
        <v>39</v>
      </c>
      <c r="B48" s="9" t="s">
        <v>175</v>
      </c>
      <c r="C48" s="9" t="s">
        <v>285</v>
      </c>
      <c r="D48" s="9" t="s">
        <v>286</v>
      </c>
      <c r="E48" s="8" t="s">
        <v>43</v>
      </c>
      <c r="F48" s="13">
        <v>15869</v>
      </c>
      <c r="G48" s="31"/>
      <c r="H48" s="28">
        <f t="shared" si="1"/>
        <v>0</v>
      </c>
    </row>
    <row r="49" ht="58.95" customHeight="1" spans="1:8">
      <c r="A49" s="8">
        <v>40</v>
      </c>
      <c r="B49" s="9" t="s">
        <v>178</v>
      </c>
      <c r="C49" s="9" t="s">
        <v>285</v>
      </c>
      <c r="D49" s="9" t="s">
        <v>287</v>
      </c>
      <c r="E49" s="8" t="s">
        <v>43</v>
      </c>
      <c r="F49" s="13">
        <v>6307</v>
      </c>
      <c r="G49" s="31"/>
      <c r="H49" s="28">
        <f t="shared" si="1"/>
        <v>0</v>
      </c>
    </row>
    <row r="50" ht="36" customHeight="1" spans="1:8">
      <c r="A50" s="8">
        <v>41</v>
      </c>
      <c r="B50" s="9" t="s">
        <v>288</v>
      </c>
      <c r="C50" s="9" t="s">
        <v>289</v>
      </c>
      <c r="D50" s="9" t="s">
        <v>290</v>
      </c>
      <c r="E50" s="8" t="s">
        <v>43</v>
      </c>
      <c r="F50" s="13">
        <v>103.1</v>
      </c>
      <c r="G50" s="31"/>
      <c r="H50" s="28">
        <f t="shared" si="1"/>
        <v>0</v>
      </c>
    </row>
    <row r="51" ht="36" customHeight="1" spans="1:8">
      <c r="A51" s="8">
        <v>42</v>
      </c>
      <c r="B51" s="9" t="s">
        <v>291</v>
      </c>
      <c r="C51" s="9" t="s">
        <v>289</v>
      </c>
      <c r="D51" s="9" t="s">
        <v>292</v>
      </c>
      <c r="E51" s="8" t="s">
        <v>43</v>
      </c>
      <c r="F51" s="13">
        <v>450</v>
      </c>
      <c r="G51" s="31"/>
      <c r="H51" s="28">
        <f t="shared" si="1"/>
        <v>0</v>
      </c>
    </row>
    <row r="52" ht="36" customHeight="1" spans="1:8">
      <c r="A52" s="8">
        <v>43</v>
      </c>
      <c r="B52" s="9" t="s">
        <v>293</v>
      </c>
      <c r="C52" s="9" t="s">
        <v>289</v>
      </c>
      <c r="D52" s="9" t="s">
        <v>294</v>
      </c>
      <c r="E52" s="8" t="s">
        <v>43</v>
      </c>
      <c r="F52" s="13">
        <v>1662</v>
      </c>
      <c r="G52" s="31"/>
      <c r="H52" s="28">
        <f t="shared" si="1"/>
        <v>0</v>
      </c>
    </row>
    <row r="53" ht="36" customHeight="1" spans="1:8">
      <c r="A53" s="8">
        <v>44</v>
      </c>
      <c r="B53" s="9" t="s">
        <v>295</v>
      </c>
      <c r="C53" s="9" t="s">
        <v>289</v>
      </c>
      <c r="D53" s="9" t="s">
        <v>296</v>
      </c>
      <c r="E53" s="8" t="s">
        <v>43</v>
      </c>
      <c r="F53" s="13">
        <v>457.6</v>
      </c>
      <c r="G53" s="31"/>
      <c r="H53" s="28">
        <f t="shared" si="1"/>
        <v>0</v>
      </c>
    </row>
    <row r="54" ht="36" customHeight="1" spans="1:8">
      <c r="A54" s="8">
        <v>45</v>
      </c>
      <c r="B54" s="9" t="s">
        <v>297</v>
      </c>
      <c r="C54" s="9" t="s">
        <v>25</v>
      </c>
      <c r="D54" s="9" t="s">
        <v>202</v>
      </c>
      <c r="E54" s="8" t="s">
        <v>43</v>
      </c>
      <c r="F54" s="13">
        <v>4027.32</v>
      </c>
      <c r="G54" s="31"/>
      <c r="H54" s="28">
        <f t="shared" si="1"/>
        <v>0</v>
      </c>
    </row>
    <row r="55" ht="36" customHeight="1" spans="1:8">
      <c r="A55" s="8">
        <v>46</v>
      </c>
      <c r="B55" s="9" t="s">
        <v>298</v>
      </c>
      <c r="C55" s="9" t="s">
        <v>25</v>
      </c>
      <c r="D55" s="9" t="s">
        <v>299</v>
      </c>
      <c r="E55" s="8" t="s">
        <v>43</v>
      </c>
      <c r="F55" s="13">
        <v>894.96</v>
      </c>
      <c r="G55" s="31"/>
      <c r="H55" s="28">
        <f t="shared" si="1"/>
        <v>0</v>
      </c>
    </row>
    <row r="56" ht="36" customHeight="1" spans="1:8">
      <c r="A56" s="8">
        <v>47</v>
      </c>
      <c r="B56" s="9" t="s">
        <v>300</v>
      </c>
      <c r="C56" s="9" t="s">
        <v>33</v>
      </c>
      <c r="D56" s="9" t="s">
        <v>204</v>
      </c>
      <c r="E56" s="8" t="s">
        <v>43</v>
      </c>
      <c r="F56" s="13">
        <v>13139.67</v>
      </c>
      <c r="G56" s="31"/>
      <c r="H56" s="28">
        <f t="shared" si="1"/>
        <v>0</v>
      </c>
    </row>
    <row r="57" ht="36" customHeight="1" spans="1:8">
      <c r="A57" s="8">
        <v>48</v>
      </c>
      <c r="B57" s="9" t="s">
        <v>301</v>
      </c>
      <c r="C57" s="9" t="s">
        <v>33</v>
      </c>
      <c r="D57" s="9" t="s">
        <v>302</v>
      </c>
      <c r="E57" s="8" t="s">
        <v>43</v>
      </c>
      <c r="F57" s="13">
        <v>5332.04</v>
      </c>
      <c r="G57" s="31"/>
      <c r="H57" s="28">
        <f t="shared" si="1"/>
        <v>0</v>
      </c>
    </row>
    <row r="58" ht="45" customHeight="1" spans="1:8">
      <c r="A58" s="8">
        <v>49</v>
      </c>
      <c r="B58" s="9" t="s">
        <v>303</v>
      </c>
      <c r="C58" s="9" t="s">
        <v>29</v>
      </c>
      <c r="D58" s="9" t="s">
        <v>304</v>
      </c>
      <c r="E58" s="8" t="s">
        <v>43</v>
      </c>
      <c r="F58" s="13">
        <v>9288.54</v>
      </c>
      <c r="G58" s="31"/>
      <c r="H58" s="28">
        <f t="shared" si="1"/>
        <v>0</v>
      </c>
    </row>
    <row r="59" ht="45" customHeight="1" spans="1:8">
      <c r="A59" s="8">
        <v>50</v>
      </c>
      <c r="B59" s="9" t="s">
        <v>305</v>
      </c>
      <c r="C59" s="9" t="s">
        <v>29</v>
      </c>
      <c r="D59" s="9" t="s">
        <v>306</v>
      </c>
      <c r="E59" s="8" t="s">
        <v>43</v>
      </c>
      <c r="F59" s="13">
        <v>5784.768</v>
      </c>
      <c r="G59" s="31"/>
      <c r="H59" s="28">
        <f t="shared" si="1"/>
        <v>0</v>
      </c>
    </row>
    <row r="60" ht="36" customHeight="1" spans="1:8">
      <c r="A60" s="8">
        <v>51</v>
      </c>
      <c r="B60" s="9" t="s">
        <v>307</v>
      </c>
      <c r="C60" s="9" t="s">
        <v>29</v>
      </c>
      <c r="D60" s="9" t="s">
        <v>308</v>
      </c>
      <c r="E60" s="8" t="s">
        <v>43</v>
      </c>
      <c r="F60" s="13">
        <v>1857.708</v>
      </c>
      <c r="G60" s="31"/>
      <c r="H60" s="28">
        <f t="shared" si="1"/>
        <v>0</v>
      </c>
    </row>
    <row r="61" ht="36" customHeight="1" spans="1:8">
      <c r="A61" s="8">
        <v>52</v>
      </c>
      <c r="B61" s="9" t="s">
        <v>183</v>
      </c>
      <c r="C61" s="9" t="s">
        <v>29</v>
      </c>
      <c r="D61" s="9" t="s">
        <v>309</v>
      </c>
      <c r="E61" s="8" t="s">
        <v>43</v>
      </c>
      <c r="F61" s="13">
        <v>2455.2</v>
      </c>
      <c r="G61" s="31"/>
      <c r="H61" s="28">
        <f t="shared" si="1"/>
        <v>0</v>
      </c>
    </row>
    <row r="62" ht="36" customHeight="1" spans="1:8">
      <c r="A62" s="8">
        <v>53</v>
      </c>
      <c r="B62" s="9" t="s">
        <v>310</v>
      </c>
      <c r="C62" s="9" t="s">
        <v>40</v>
      </c>
      <c r="D62" s="9" t="s">
        <v>311</v>
      </c>
      <c r="E62" s="8" t="s">
        <v>43</v>
      </c>
      <c r="F62" s="13">
        <v>12348.4</v>
      </c>
      <c r="G62" s="31"/>
      <c r="H62" s="28">
        <f t="shared" si="1"/>
        <v>0</v>
      </c>
    </row>
    <row r="63" ht="36" customHeight="1" spans="1:8">
      <c r="A63" s="8">
        <v>54</v>
      </c>
      <c r="B63" s="9" t="s">
        <v>312</v>
      </c>
      <c r="C63" s="9" t="s">
        <v>38</v>
      </c>
      <c r="D63" s="9" t="s">
        <v>313</v>
      </c>
      <c r="E63" s="8" t="s">
        <v>43</v>
      </c>
      <c r="F63" s="13">
        <v>6941.78</v>
      </c>
      <c r="G63" s="31"/>
      <c r="H63" s="28">
        <f t="shared" si="1"/>
        <v>0</v>
      </c>
    </row>
    <row r="64" ht="36" customHeight="1" spans="1:8">
      <c r="A64" s="8">
        <v>55</v>
      </c>
      <c r="B64" s="9" t="s">
        <v>314</v>
      </c>
      <c r="C64" s="9" t="s">
        <v>40</v>
      </c>
      <c r="D64" s="9" t="s">
        <v>315</v>
      </c>
      <c r="E64" s="8" t="s">
        <v>43</v>
      </c>
      <c r="F64" s="13">
        <v>12348.4</v>
      </c>
      <c r="G64" s="31"/>
      <c r="H64" s="28">
        <f t="shared" si="1"/>
        <v>0</v>
      </c>
    </row>
    <row r="65" ht="36" customHeight="1" spans="1:8">
      <c r="A65" s="8">
        <v>56</v>
      </c>
      <c r="B65" s="9" t="s">
        <v>316</v>
      </c>
      <c r="C65" s="9" t="s">
        <v>159</v>
      </c>
      <c r="D65" s="9" t="s">
        <v>207</v>
      </c>
      <c r="E65" s="8" t="s">
        <v>43</v>
      </c>
      <c r="F65" s="13">
        <v>242.33</v>
      </c>
      <c r="G65" s="31"/>
      <c r="H65" s="28">
        <f t="shared" si="1"/>
        <v>0</v>
      </c>
    </row>
    <row r="66" ht="36" customHeight="1" spans="1:8">
      <c r="A66" s="8">
        <v>57</v>
      </c>
      <c r="B66" s="9" t="s">
        <v>317</v>
      </c>
      <c r="C66" s="9" t="s">
        <v>250</v>
      </c>
      <c r="D66" s="9" t="s">
        <v>318</v>
      </c>
      <c r="E66" s="8" t="s">
        <v>43</v>
      </c>
      <c r="F66" s="13">
        <v>1394.71</v>
      </c>
      <c r="G66" s="31"/>
      <c r="H66" s="28">
        <f t="shared" si="1"/>
        <v>0</v>
      </c>
    </row>
    <row r="67" ht="36" customHeight="1" spans="1:8">
      <c r="A67" s="8">
        <v>58</v>
      </c>
      <c r="B67" s="9" t="s">
        <v>319</v>
      </c>
      <c r="C67" s="9" t="s">
        <v>47</v>
      </c>
      <c r="D67" s="9" t="s">
        <v>320</v>
      </c>
      <c r="E67" s="8" t="s">
        <v>43</v>
      </c>
      <c r="F67" s="13">
        <v>216.94</v>
      </c>
      <c r="G67" s="31"/>
      <c r="H67" s="28">
        <f t="shared" si="1"/>
        <v>0</v>
      </c>
    </row>
    <row r="68" ht="36" customHeight="1" spans="1:8">
      <c r="A68" s="8">
        <v>59</v>
      </c>
      <c r="B68" s="9" t="s">
        <v>321</v>
      </c>
      <c r="C68" s="9" t="s">
        <v>75</v>
      </c>
      <c r="D68" s="9" t="s">
        <v>216</v>
      </c>
      <c r="E68" s="8" t="s">
        <v>43</v>
      </c>
      <c r="F68" s="13">
        <v>134.12</v>
      </c>
      <c r="G68" s="31"/>
      <c r="H68" s="28">
        <f t="shared" si="1"/>
        <v>0</v>
      </c>
    </row>
    <row r="69" ht="36" customHeight="1" spans="1:8">
      <c r="A69" s="8">
        <v>60</v>
      </c>
      <c r="B69" s="9" t="s">
        <v>322</v>
      </c>
      <c r="C69" s="9" t="s">
        <v>73</v>
      </c>
      <c r="D69" s="9" t="s">
        <v>214</v>
      </c>
      <c r="E69" s="8" t="s">
        <v>43</v>
      </c>
      <c r="F69" s="13">
        <v>368.8</v>
      </c>
      <c r="G69" s="31"/>
      <c r="H69" s="28">
        <f t="shared" si="1"/>
        <v>0</v>
      </c>
    </row>
    <row r="70" s="1" customFormat="1" ht="33" customHeight="1" spans="1:8">
      <c r="A70" s="17" t="s">
        <v>224</v>
      </c>
      <c r="B70" s="17"/>
      <c r="C70" s="17"/>
      <c r="D70" s="17"/>
      <c r="E70" s="18"/>
      <c r="F70" s="32"/>
      <c r="G70" s="32"/>
      <c r="H70" s="32">
        <f>SUM(H6:H69)</f>
        <v>0</v>
      </c>
    </row>
    <row r="71" s="1" customFormat="1" ht="33" customHeight="1" spans="1:8">
      <c r="A71" s="17" t="s">
        <v>323</v>
      </c>
      <c r="B71" s="17"/>
      <c r="C71" s="17"/>
      <c r="D71" s="17"/>
      <c r="E71" s="18"/>
      <c r="F71" s="32"/>
      <c r="G71" s="32"/>
      <c r="H71" s="32">
        <f>H70/22181.4</f>
        <v>0</v>
      </c>
    </row>
  </sheetData>
  <mergeCells count="12">
    <mergeCell ref="A1:H1"/>
    <mergeCell ref="A2:F2"/>
    <mergeCell ref="A70:D70"/>
    <mergeCell ref="A71:D71"/>
    <mergeCell ref="A3:A4"/>
    <mergeCell ref="B3:B4"/>
    <mergeCell ref="C3:C4"/>
    <mergeCell ref="D3:D4"/>
    <mergeCell ref="E3:E4"/>
    <mergeCell ref="F3:F4"/>
    <mergeCell ref="G3:G4"/>
    <mergeCell ref="H3:H4"/>
  </mergeCells>
  <pageMargins left="0.751388888888889" right="0.751388888888889" top="1" bottom="1" header="0.5" footer="0.5"/>
  <pageSetup paperSize="8" scale="61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83"/>
  <sheetViews>
    <sheetView topLeftCell="A71" workbookViewId="0">
      <selection activeCell="H81" sqref="H81"/>
    </sheetView>
  </sheetViews>
  <sheetFormatPr defaultColWidth="9.37777777777778" defaultRowHeight="11.25" outlineLevelCol="7"/>
  <cols>
    <col min="1" max="1" width="7" style="2" customWidth="1"/>
    <col min="2" max="2" width="15.6222222222222" style="2" customWidth="1"/>
    <col min="3" max="3" width="16.3777777777778" style="2" customWidth="1"/>
    <col min="4" max="4" width="30.6222222222222" style="2" customWidth="1"/>
    <col min="5" max="5" width="6" style="2" customWidth="1"/>
    <col min="6" max="6" width="12.8333333333333" style="2" customWidth="1"/>
    <col min="7" max="8" width="18" customWidth="1"/>
  </cols>
  <sheetData>
    <row r="1" ht="46.05" customHeight="1" spans="1:8">
      <c r="A1" s="3" t="s">
        <v>324</v>
      </c>
      <c r="B1" s="3"/>
      <c r="C1" s="3"/>
      <c r="D1" s="3"/>
      <c r="E1" s="3"/>
      <c r="F1" s="3"/>
      <c r="G1" s="3"/>
      <c r="H1" s="3"/>
    </row>
    <row r="2" ht="12" spans="1:6">
      <c r="A2" s="4" t="s">
        <v>325</v>
      </c>
      <c r="B2" s="4"/>
      <c r="C2" s="4"/>
      <c r="D2" s="4"/>
      <c r="E2" s="4"/>
      <c r="F2" s="4"/>
    </row>
    <row r="3" ht="12" customHeight="1" spans="1:8">
      <c r="A3" s="5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6" t="s">
        <v>20</v>
      </c>
      <c r="H3" s="6" t="s">
        <v>21</v>
      </c>
    </row>
    <row r="4" spans="1:8">
      <c r="A4" s="5"/>
      <c r="B4" s="5"/>
      <c r="C4" s="5"/>
      <c r="D4" s="5"/>
      <c r="E4" s="5"/>
      <c r="F4" s="5"/>
      <c r="G4" s="7"/>
      <c r="H4" s="7"/>
    </row>
    <row r="5" ht="13.95" customHeight="1" spans="1:8">
      <c r="A5" s="8"/>
      <c r="B5" s="9"/>
      <c r="C5" s="9" t="s">
        <v>22</v>
      </c>
      <c r="D5" s="9"/>
      <c r="E5" s="9"/>
      <c r="F5" s="10"/>
      <c r="G5" s="11"/>
      <c r="H5" s="11"/>
    </row>
    <row r="6" ht="24" spans="1:8">
      <c r="A6" s="8"/>
      <c r="B6" s="9"/>
      <c r="C6" s="9" t="s">
        <v>326</v>
      </c>
      <c r="D6" s="9"/>
      <c r="E6" s="9"/>
      <c r="F6" s="10"/>
      <c r="G6" s="12"/>
      <c r="H6" s="12"/>
    </row>
    <row r="7" ht="48" spans="1:8">
      <c r="A7" s="8">
        <v>1</v>
      </c>
      <c r="B7" s="9" t="s">
        <v>327</v>
      </c>
      <c r="C7" s="9" t="s">
        <v>328</v>
      </c>
      <c r="D7" s="9" t="s">
        <v>231</v>
      </c>
      <c r="E7" s="8" t="s">
        <v>43</v>
      </c>
      <c r="F7" s="13">
        <f>2014/3</f>
        <v>671.333333333333</v>
      </c>
      <c r="G7" s="14"/>
      <c r="H7" s="15">
        <f>F7*G7</f>
        <v>0</v>
      </c>
    </row>
    <row r="8" ht="33" customHeight="1" spans="1:8">
      <c r="A8" s="8">
        <v>2</v>
      </c>
      <c r="B8" s="9" t="s">
        <v>235</v>
      </c>
      <c r="C8" s="9" t="s">
        <v>236</v>
      </c>
      <c r="D8" s="9" t="s">
        <v>26</v>
      </c>
      <c r="E8" s="8" t="s">
        <v>27</v>
      </c>
      <c r="F8" s="13">
        <v>26.48</v>
      </c>
      <c r="G8" s="16"/>
      <c r="H8" s="15">
        <f>F8*G8</f>
        <v>0</v>
      </c>
    </row>
    <row r="9" ht="33" customHeight="1" spans="1:8">
      <c r="A9" s="8">
        <v>3</v>
      </c>
      <c r="B9" s="9" t="s">
        <v>329</v>
      </c>
      <c r="C9" s="9" t="s">
        <v>330</v>
      </c>
      <c r="D9" s="9" t="s">
        <v>26</v>
      </c>
      <c r="E9" s="8" t="s">
        <v>27</v>
      </c>
      <c r="F9" s="13">
        <v>93.45</v>
      </c>
      <c r="G9" s="16"/>
      <c r="H9" s="15">
        <f t="shared" ref="H9:H40" si="0">F9*G9</f>
        <v>0</v>
      </c>
    </row>
    <row r="10" ht="33" customHeight="1" spans="1:8">
      <c r="A10" s="8">
        <v>4</v>
      </c>
      <c r="B10" s="9" t="s">
        <v>331</v>
      </c>
      <c r="C10" s="9" t="s">
        <v>332</v>
      </c>
      <c r="D10" s="9" t="s">
        <v>26</v>
      </c>
      <c r="E10" s="8" t="s">
        <v>27</v>
      </c>
      <c r="F10" s="13">
        <v>7.32</v>
      </c>
      <c r="G10" s="16"/>
      <c r="H10" s="15">
        <f t="shared" si="0"/>
        <v>0</v>
      </c>
    </row>
    <row r="11" ht="33" customHeight="1" spans="1:8">
      <c r="A11" s="8">
        <v>5</v>
      </c>
      <c r="B11" s="9" t="s">
        <v>242</v>
      </c>
      <c r="C11" s="9" t="s">
        <v>243</v>
      </c>
      <c r="D11" s="9" t="s">
        <v>26</v>
      </c>
      <c r="E11" s="8" t="s">
        <v>27</v>
      </c>
      <c r="F11" s="13">
        <v>38.01</v>
      </c>
      <c r="G11" s="16"/>
      <c r="H11" s="15">
        <f t="shared" si="0"/>
        <v>0</v>
      </c>
    </row>
    <row r="12" ht="33" customHeight="1" spans="1:8">
      <c r="A12" s="8">
        <v>6</v>
      </c>
      <c r="B12" s="9" t="s">
        <v>24</v>
      </c>
      <c r="C12" s="9" t="s">
        <v>25</v>
      </c>
      <c r="D12" s="9" t="s">
        <v>26</v>
      </c>
      <c r="E12" s="8" t="s">
        <v>27</v>
      </c>
      <c r="F12" s="13">
        <v>163.43</v>
      </c>
      <c r="G12" s="16"/>
      <c r="H12" s="15">
        <f t="shared" si="0"/>
        <v>0</v>
      </c>
    </row>
    <row r="13" ht="33" customHeight="1" spans="1:8">
      <c r="A13" s="8">
        <v>7</v>
      </c>
      <c r="B13" s="9" t="s">
        <v>32</v>
      </c>
      <c r="C13" s="9" t="s">
        <v>33</v>
      </c>
      <c r="D13" s="9" t="s">
        <v>36</v>
      </c>
      <c r="E13" s="8" t="s">
        <v>27</v>
      </c>
      <c r="F13" s="13">
        <v>238.79</v>
      </c>
      <c r="G13" s="16"/>
      <c r="H13" s="15">
        <f t="shared" si="0"/>
        <v>0</v>
      </c>
    </row>
    <row r="14" ht="33" customHeight="1" spans="1:8">
      <c r="A14" s="8">
        <v>8</v>
      </c>
      <c r="B14" s="9" t="s">
        <v>333</v>
      </c>
      <c r="C14" s="9" t="s">
        <v>334</v>
      </c>
      <c r="D14" s="9" t="s">
        <v>335</v>
      </c>
      <c r="E14" s="8" t="s">
        <v>27</v>
      </c>
      <c r="F14" s="13">
        <v>80</v>
      </c>
      <c r="G14" s="16"/>
      <c r="H14" s="15">
        <f t="shared" si="0"/>
        <v>0</v>
      </c>
    </row>
    <row r="15" ht="33" customHeight="1" spans="1:8">
      <c r="A15" s="8">
        <v>9</v>
      </c>
      <c r="B15" s="9" t="s">
        <v>37</v>
      </c>
      <c r="C15" s="9" t="s">
        <v>38</v>
      </c>
      <c r="D15" s="9" t="s">
        <v>26</v>
      </c>
      <c r="E15" s="8" t="s">
        <v>27</v>
      </c>
      <c r="F15" s="13">
        <v>71.05</v>
      </c>
      <c r="G15" s="16"/>
      <c r="H15" s="15">
        <f t="shared" si="0"/>
        <v>0</v>
      </c>
    </row>
    <row r="16" ht="33" customHeight="1" spans="1:8">
      <c r="A16" s="8">
        <v>10</v>
      </c>
      <c r="B16" s="9" t="s">
        <v>39</v>
      </c>
      <c r="C16" s="9" t="s">
        <v>40</v>
      </c>
      <c r="D16" s="9" t="s">
        <v>26</v>
      </c>
      <c r="E16" s="8" t="s">
        <v>27</v>
      </c>
      <c r="F16" s="13">
        <v>326.45</v>
      </c>
      <c r="G16" s="16"/>
      <c r="H16" s="15">
        <f t="shared" si="0"/>
        <v>0</v>
      </c>
    </row>
    <row r="17" ht="33" customHeight="1" spans="1:8">
      <c r="A17" s="8">
        <v>11</v>
      </c>
      <c r="B17" s="9" t="s">
        <v>336</v>
      </c>
      <c r="C17" s="9" t="s">
        <v>337</v>
      </c>
      <c r="D17" s="9" t="s">
        <v>338</v>
      </c>
      <c r="E17" s="8" t="s">
        <v>27</v>
      </c>
      <c r="F17" s="13">
        <v>110</v>
      </c>
      <c r="G17" s="16"/>
      <c r="H17" s="15">
        <f t="shared" si="0"/>
        <v>0</v>
      </c>
    </row>
    <row r="18" ht="33" customHeight="1" spans="1:8">
      <c r="A18" s="8">
        <v>12</v>
      </c>
      <c r="B18" s="9" t="s">
        <v>41</v>
      </c>
      <c r="C18" s="9" t="s">
        <v>42</v>
      </c>
      <c r="D18" s="9" t="s">
        <v>26</v>
      </c>
      <c r="E18" s="8" t="s">
        <v>43</v>
      </c>
      <c r="F18" s="13">
        <v>38.64</v>
      </c>
      <c r="G18" s="16"/>
      <c r="H18" s="15">
        <f t="shared" si="0"/>
        <v>0</v>
      </c>
    </row>
    <row r="19" ht="33" customHeight="1" spans="1:8">
      <c r="A19" s="8">
        <v>13</v>
      </c>
      <c r="B19" s="9" t="s">
        <v>46</v>
      </c>
      <c r="C19" s="9" t="s">
        <v>47</v>
      </c>
      <c r="D19" s="9" t="s">
        <v>26</v>
      </c>
      <c r="E19" s="8" t="s">
        <v>27</v>
      </c>
      <c r="F19" s="13">
        <v>26.22</v>
      </c>
      <c r="G19" s="16"/>
      <c r="H19" s="15">
        <f t="shared" si="0"/>
        <v>0</v>
      </c>
    </row>
    <row r="20" ht="33" customHeight="1" spans="1:8">
      <c r="A20" s="8">
        <v>14</v>
      </c>
      <c r="B20" s="9" t="s">
        <v>48</v>
      </c>
      <c r="C20" s="9" t="s">
        <v>49</v>
      </c>
      <c r="D20" s="9" t="s">
        <v>26</v>
      </c>
      <c r="E20" s="8" t="s">
        <v>27</v>
      </c>
      <c r="F20" s="13">
        <v>4.26</v>
      </c>
      <c r="G20" s="16"/>
      <c r="H20" s="15">
        <f t="shared" si="0"/>
        <v>0</v>
      </c>
    </row>
    <row r="21" ht="33" customHeight="1" spans="1:8">
      <c r="A21" s="8">
        <v>15</v>
      </c>
      <c r="B21" s="9" t="s">
        <v>28</v>
      </c>
      <c r="C21" s="9" t="s">
        <v>29</v>
      </c>
      <c r="D21" s="9" t="s">
        <v>26</v>
      </c>
      <c r="E21" s="8" t="s">
        <v>27</v>
      </c>
      <c r="F21" s="13">
        <v>3.5</v>
      </c>
      <c r="G21" s="16"/>
      <c r="H21" s="15">
        <f t="shared" si="0"/>
        <v>0</v>
      </c>
    </row>
    <row r="22" ht="33" customHeight="1" spans="1:8">
      <c r="A22" s="8">
        <v>16</v>
      </c>
      <c r="B22" s="9" t="s">
        <v>44</v>
      </c>
      <c r="C22" s="9" t="s">
        <v>45</v>
      </c>
      <c r="D22" s="9" t="s">
        <v>26</v>
      </c>
      <c r="E22" s="8" t="s">
        <v>27</v>
      </c>
      <c r="F22" s="13">
        <v>0.36</v>
      </c>
      <c r="G22" s="16"/>
      <c r="H22" s="15">
        <f t="shared" si="0"/>
        <v>0</v>
      </c>
    </row>
    <row r="23" ht="15" customHeight="1" spans="1:8">
      <c r="A23" s="8"/>
      <c r="B23" s="9"/>
      <c r="C23" s="9" t="s">
        <v>52</v>
      </c>
      <c r="D23" s="9"/>
      <c r="E23" s="9"/>
      <c r="F23" s="13"/>
      <c r="G23" s="16"/>
      <c r="H23" s="15"/>
    </row>
    <row r="24" ht="33" customHeight="1" spans="1:8">
      <c r="A24" s="8">
        <v>17</v>
      </c>
      <c r="B24" s="9" t="s">
        <v>53</v>
      </c>
      <c r="C24" s="9" t="s">
        <v>54</v>
      </c>
      <c r="D24" s="9" t="s">
        <v>55</v>
      </c>
      <c r="E24" s="8" t="s">
        <v>56</v>
      </c>
      <c r="F24" s="13">
        <v>32.214</v>
      </c>
      <c r="G24" s="16"/>
      <c r="H24" s="15">
        <f t="shared" si="0"/>
        <v>0</v>
      </c>
    </row>
    <row r="25" ht="33" customHeight="1" spans="1:8">
      <c r="A25" s="8">
        <v>18</v>
      </c>
      <c r="B25" s="9" t="s">
        <v>57</v>
      </c>
      <c r="C25" s="9" t="s">
        <v>54</v>
      </c>
      <c r="D25" s="9" t="s">
        <v>58</v>
      </c>
      <c r="E25" s="8" t="s">
        <v>56</v>
      </c>
      <c r="F25" s="13">
        <v>37.165</v>
      </c>
      <c r="G25" s="16"/>
      <c r="H25" s="15">
        <f t="shared" si="0"/>
        <v>0</v>
      </c>
    </row>
    <row r="26" ht="33" customHeight="1" spans="1:8">
      <c r="A26" s="8">
        <v>19</v>
      </c>
      <c r="B26" s="9" t="s">
        <v>59</v>
      </c>
      <c r="C26" s="9" t="s">
        <v>54</v>
      </c>
      <c r="D26" s="9" t="s">
        <v>60</v>
      </c>
      <c r="E26" s="8" t="s">
        <v>56</v>
      </c>
      <c r="F26" s="13">
        <v>18.746</v>
      </c>
      <c r="G26" s="16"/>
      <c r="H26" s="15">
        <f t="shared" si="0"/>
        <v>0</v>
      </c>
    </row>
    <row r="27" ht="33" customHeight="1" spans="1:8">
      <c r="A27" s="8">
        <v>20</v>
      </c>
      <c r="B27" s="9" t="s">
        <v>61</v>
      </c>
      <c r="C27" s="9" t="s">
        <v>62</v>
      </c>
      <c r="D27" s="9" t="s">
        <v>63</v>
      </c>
      <c r="E27" s="8" t="s">
        <v>64</v>
      </c>
      <c r="F27" s="13">
        <v>200</v>
      </c>
      <c r="G27" s="16"/>
      <c r="H27" s="15">
        <f t="shared" si="0"/>
        <v>0</v>
      </c>
    </row>
    <row r="28" ht="33" customHeight="1" spans="1:8">
      <c r="A28" s="8">
        <v>21</v>
      </c>
      <c r="B28" s="9" t="s">
        <v>65</v>
      </c>
      <c r="C28" s="9" t="s">
        <v>62</v>
      </c>
      <c r="D28" s="9" t="s">
        <v>66</v>
      </c>
      <c r="E28" s="8" t="s">
        <v>64</v>
      </c>
      <c r="F28" s="13">
        <v>300</v>
      </c>
      <c r="G28" s="16"/>
      <c r="H28" s="15">
        <f t="shared" si="0"/>
        <v>0</v>
      </c>
    </row>
    <row r="29" ht="33" customHeight="1" spans="1:8">
      <c r="A29" s="8">
        <v>22</v>
      </c>
      <c r="B29" s="9" t="s">
        <v>67</v>
      </c>
      <c r="C29" s="9" t="s">
        <v>68</v>
      </c>
      <c r="D29" s="9" t="s">
        <v>69</v>
      </c>
      <c r="E29" s="8" t="s">
        <v>56</v>
      </c>
      <c r="F29" s="13">
        <v>0.56</v>
      </c>
      <c r="G29" s="16"/>
      <c r="H29" s="15">
        <f t="shared" si="0"/>
        <v>0</v>
      </c>
    </row>
    <row r="30" ht="13.95" customHeight="1" spans="1:8">
      <c r="A30" s="8"/>
      <c r="B30" s="9"/>
      <c r="C30" s="9" t="s">
        <v>70</v>
      </c>
      <c r="D30" s="9"/>
      <c r="E30" s="9"/>
      <c r="F30" s="13"/>
      <c r="G30" s="16"/>
      <c r="H30" s="15"/>
    </row>
    <row r="31" ht="25.05" customHeight="1" spans="1:8">
      <c r="A31" s="8"/>
      <c r="B31" s="9"/>
      <c r="C31" s="9" t="s">
        <v>71</v>
      </c>
      <c r="D31" s="9"/>
      <c r="E31" s="9"/>
      <c r="F31" s="13"/>
      <c r="G31" s="16"/>
      <c r="H31" s="15"/>
    </row>
    <row r="32" ht="33" customHeight="1" spans="1:8">
      <c r="A32" s="8">
        <v>23</v>
      </c>
      <c r="B32" s="9" t="s">
        <v>72</v>
      </c>
      <c r="C32" s="9" t="s">
        <v>73</v>
      </c>
      <c r="D32" s="9" t="s">
        <v>26</v>
      </c>
      <c r="E32" s="8" t="s">
        <v>27</v>
      </c>
      <c r="F32" s="13">
        <v>17.05</v>
      </c>
      <c r="G32" s="16"/>
      <c r="H32" s="15">
        <f t="shared" si="0"/>
        <v>0</v>
      </c>
    </row>
    <row r="33" ht="33" customHeight="1" spans="1:8">
      <c r="A33" s="8">
        <v>24</v>
      </c>
      <c r="B33" s="9" t="s">
        <v>74</v>
      </c>
      <c r="C33" s="9" t="s">
        <v>75</v>
      </c>
      <c r="D33" s="9" t="s">
        <v>26</v>
      </c>
      <c r="E33" s="8" t="s">
        <v>27</v>
      </c>
      <c r="F33" s="13">
        <v>9.32</v>
      </c>
      <c r="G33" s="16"/>
      <c r="H33" s="15">
        <f t="shared" si="0"/>
        <v>0</v>
      </c>
    </row>
    <row r="34" ht="33" customHeight="1" spans="1:8">
      <c r="A34" s="8">
        <v>25</v>
      </c>
      <c r="B34" s="9" t="s">
        <v>76</v>
      </c>
      <c r="C34" s="9" t="s">
        <v>51</v>
      </c>
      <c r="D34" s="9" t="s">
        <v>26</v>
      </c>
      <c r="E34" s="8" t="s">
        <v>27</v>
      </c>
      <c r="F34" s="13">
        <v>1.11</v>
      </c>
      <c r="G34" s="16"/>
      <c r="H34" s="15">
        <f t="shared" si="0"/>
        <v>0</v>
      </c>
    </row>
    <row r="35" ht="33" customHeight="1" spans="1:8">
      <c r="A35" s="8">
        <v>26</v>
      </c>
      <c r="B35" s="9" t="s">
        <v>77</v>
      </c>
      <c r="C35" s="9" t="s">
        <v>47</v>
      </c>
      <c r="D35" s="9" t="s">
        <v>26</v>
      </c>
      <c r="E35" s="8" t="s">
        <v>27</v>
      </c>
      <c r="F35" s="13">
        <v>0.85</v>
      </c>
      <c r="G35" s="16"/>
      <c r="H35" s="15">
        <f t="shared" si="0"/>
        <v>0</v>
      </c>
    </row>
    <row r="36" ht="30" customHeight="1" spans="1:8">
      <c r="A36" s="8"/>
      <c r="B36" s="9"/>
      <c r="C36" s="9" t="s">
        <v>83</v>
      </c>
      <c r="D36" s="9"/>
      <c r="E36" s="9"/>
      <c r="F36" s="13"/>
      <c r="G36" s="16"/>
      <c r="H36" s="15"/>
    </row>
    <row r="37" ht="33" customHeight="1" spans="1:8">
      <c r="A37" s="8">
        <v>27</v>
      </c>
      <c r="B37" s="9" t="s">
        <v>84</v>
      </c>
      <c r="C37" s="9" t="s">
        <v>54</v>
      </c>
      <c r="D37" s="9" t="s">
        <v>85</v>
      </c>
      <c r="E37" s="8" t="s">
        <v>56</v>
      </c>
      <c r="F37" s="13">
        <v>8.335</v>
      </c>
      <c r="G37" s="16"/>
      <c r="H37" s="15">
        <f t="shared" si="0"/>
        <v>0</v>
      </c>
    </row>
    <row r="38" ht="33" customHeight="1" spans="1:8">
      <c r="A38" s="8">
        <v>28</v>
      </c>
      <c r="B38" s="9" t="s">
        <v>86</v>
      </c>
      <c r="C38" s="9" t="s">
        <v>54</v>
      </c>
      <c r="D38" s="9" t="s">
        <v>58</v>
      </c>
      <c r="E38" s="8" t="s">
        <v>56</v>
      </c>
      <c r="F38" s="13">
        <v>1.662</v>
      </c>
      <c r="G38" s="16"/>
      <c r="H38" s="15">
        <f t="shared" si="0"/>
        <v>0</v>
      </c>
    </row>
    <row r="39" ht="33" customHeight="1" spans="1:8">
      <c r="A39" s="8">
        <v>29</v>
      </c>
      <c r="B39" s="9" t="s">
        <v>87</v>
      </c>
      <c r="C39" s="9" t="s">
        <v>88</v>
      </c>
      <c r="D39" s="9" t="s">
        <v>89</v>
      </c>
      <c r="E39" s="8" t="s">
        <v>56</v>
      </c>
      <c r="F39" s="13">
        <v>0.967</v>
      </c>
      <c r="G39" s="16"/>
      <c r="H39" s="15">
        <f t="shared" si="0"/>
        <v>0</v>
      </c>
    </row>
    <row r="40" ht="33" customHeight="1" spans="1:8">
      <c r="A40" s="8">
        <v>30</v>
      </c>
      <c r="B40" s="9" t="s">
        <v>90</v>
      </c>
      <c r="C40" s="9" t="s">
        <v>91</v>
      </c>
      <c r="D40" s="9" t="s">
        <v>339</v>
      </c>
      <c r="E40" s="8" t="s">
        <v>93</v>
      </c>
      <c r="F40" s="13">
        <v>200</v>
      </c>
      <c r="G40" s="16"/>
      <c r="H40" s="15">
        <f t="shared" si="0"/>
        <v>0</v>
      </c>
    </row>
    <row r="41" ht="13.95" customHeight="1" spans="1:8">
      <c r="A41" s="8"/>
      <c r="B41" s="9"/>
      <c r="C41" s="9" t="s">
        <v>94</v>
      </c>
      <c r="D41" s="9"/>
      <c r="E41" s="9"/>
      <c r="F41" s="13"/>
      <c r="G41" s="16"/>
      <c r="H41" s="15"/>
    </row>
    <row r="42" ht="60" spans="1:8">
      <c r="A42" s="8">
        <v>31</v>
      </c>
      <c r="B42" s="9" t="s">
        <v>98</v>
      </c>
      <c r="C42" s="9" t="s">
        <v>99</v>
      </c>
      <c r="D42" s="9" t="s">
        <v>100</v>
      </c>
      <c r="E42" s="8" t="s">
        <v>27</v>
      </c>
      <c r="F42" s="13">
        <v>67.72</v>
      </c>
      <c r="G42" s="16"/>
      <c r="H42" s="15">
        <f t="shared" ref="H41:H80" si="1">F42*G42</f>
        <v>0</v>
      </c>
    </row>
    <row r="43" ht="72" spans="1:8">
      <c r="A43" s="8">
        <v>32</v>
      </c>
      <c r="B43" s="9" t="s">
        <v>101</v>
      </c>
      <c r="C43" s="9" t="s">
        <v>99</v>
      </c>
      <c r="D43" s="9" t="s">
        <v>102</v>
      </c>
      <c r="E43" s="8" t="s">
        <v>27</v>
      </c>
      <c r="F43" s="13">
        <v>5.11</v>
      </c>
      <c r="G43" s="16"/>
      <c r="H43" s="15">
        <f t="shared" si="1"/>
        <v>0</v>
      </c>
    </row>
    <row r="44" ht="12" spans="1:8">
      <c r="A44" s="8"/>
      <c r="B44" s="9"/>
      <c r="C44" s="9" t="s">
        <v>103</v>
      </c>
      <c r="D44" s="9"/>
      <c r="E44" s="9"/>
      <c r="F44" s="13"/>
      <c r="G44" s="16"/>
      <c r="H44" s="15"/>
    </row>
    <row r="45" ht="12" spans="1:8">
      <c r="A45" s="8"/>
      <c r="B45" s="9"/>
      <c r="C45" s="9" t="s">
        <v>104</v>
      </c>
      <c r="D45" s="9"/>
      <c r="E45" s="9"/>
      <c r="F45" s="13"/>
      <c r="G45" s="16"/>
      <c r="H45" s="15"/>
    </row>
    <row r="46" ht="177" customHeight="1" spans="1:8">
      <c r="A46" s="8">
        <v>33</v>
      </c>
      <c r="B46" s="9" t="s">
        <v>105</v>
      </c>
      <c r="C46" s="9" t="s">
        <v>104</v>
      </c>
      <c r="D46" s="9" t="s">
        <v>340</v>
      </c>
      <c r="E46" s="8" t="s">
        <v>43</v>
      </c>
      <c r="F46" s="13">
        <v>894</v>
      </c>
      <c r="G46" s="16"/>
      <c r="H46" s="15">
        <f t="shared" si="1"/>
        <v>0</v>
      </c>
    </row>
    <row r="47" ht="96" customHeight="1" spans="1:8">
      <c r="A47" s="8">
        <v>34</v>
      </c>
      <c r="B47" s="9" t="s">
        <v>109</v>
      </c>
      <c r="C47" s="9" t="s">
        <v>104</v>
      </c>
      <c r="D47" s="9" t="s">
        <v>110</v>
      </c>
      <c r="E47" s="8" t="s">
        <v>43</v>
      </c>
      <c r="F47" s="13">
        <v>10</v>
      </c>
      <c r="G47" s="16"/>
      <c r="H47" s="15">
        <f t="shared" si="1"/>
        <v>0</v>
      </c>
    </row>
    <row r="48" ht="12" spans="1:8">
      <c r="A48" s="8"/>
      <c r="B48" s="9"/>
      <c r="C48" s="9" t="s">
        <v>111</v>
      </c>
      <c r="D48" s="9"/>
      <c r="E48" s="9"/>
      <c r="F48" s="13"/>
      <c r="G48" s="16"/>
      <c r="H48" s="15"/>
    </row>
    <row r="49" ht="117" customHeight="1" spans="1:8">
      <c r="A49" s="8">
        <v>35</v>
      </c>
      <c r="B49" s="9" t="s">
        <v>115</v>
      </c>
      <c r="C49" s="9" t="s">
        <v>113</v>
      </c>
      <c r="D49" s="9" t="s">
        <v>116</v>
      </c>
      <c r="E49" s="8" t="s">
        <v>43</v>
      </c>
      <c r="F49" s="13">
        <v>154</v>
      </c>
      <c r="G49" s="16"/>
      <c r="H49" s="15">
        <f t="shared" si="1"/>
        <v>0</v>
      </c>
    </row>
    <row r="50" ht="43.05" customHeight="1" spans="1:8">
      <c r="A50" s="8">
        <v>36</v>
      </c>
      <c r="B50" s="9" t="s">
        <v>117</v>
      </c>
      <c r="C50" s="9" t="s">
        <v>113</v>
      </c>
      <c r="D50" s="9" t="s">
        <v>341</v>
      </c>
      <c r="E50" s="8" t="s">
        <v>43</v>
      </c>
      <c r="F50" s="13">
        <v>20.666</v>
      </c>
      <c r="G50" s="16"/>
      <c r="H50" s="15">
        <f t="shared" si="1"/>
        <v>0</v>
      </c>
    </row>
    <row r="51" ht="12" spans="1:8">
      <c r="A51" s="8"/>
      <c r="B51" s="9"/>
      <c r="C51" s="9" t="s">
        <v>122</v>
      </c>
      <c r="D51" s="9"/>
      <c r="E51" s="9"/>
      <c r="F51" s="13"/>
      <c r="G51" s="16"/>
      <c r="H51" s="15"/>
    </row>
    <row r="52" ht="67.95" customHeight="1" spans="1:8">
      <c r="A52" s="8">
        <v>37</v>
      </c>
      <c r="B52" s="9" t="s">
        <v>123</v>
      </c>
      <c r="C52" s="9" t="s">
        <v>124</v>
      </c>
      <c r="D52" s="9" t="s">
        <v>342</v>
      </c>
      <c r="E52" s="8" t="s">
        <v>43</v>
      </c>
      <c r="F52" s="13">
        <v>6911</v>
      </c>
      <c r="G52" s="16"/>
      <c r="H52" s="15">
        <f t="shared" si="1"/>
        <v>0</v>
      </c>
    </row>
    <row r="53" ht="12" spans="1:8">
      <c r="A53" s="8"/>
      <c r="B53" s="9"/>
      <c r="C53" s="9" t="s">
        <v>134</v>
      </c>
      <c r="D53" s="9"/>
      <c r="E53" s="9"/>
      <c r="F53" s="13"/>
      <c r="G53" s="16"/>
      <c r="H53" s="15"/>
    </row>
    <row r="54" ht="70.95" customHeight="1" spans="1:8">
      <c r="A54" s="8">
        <v>38</v>
      </c>
      <c r="B54" s="9" t="s">
        <v>135</v>
      </c>
      <c r="C54" s="9" t="s">
        <v>124</v>
      </c>
      <c r="D54" s="9" t="s">
        <v>343</v>
      </c>
      <c r="E54" s="8" t="s">
        <v>43</v>
      </c>
      <c r="F54" s="13">
        <v>2398</v>
      </c>
      <c r="G54" s="16"/>
      <c r="H54" s="15">
        <f t="shared" si="1"/>
        <v>0</v>
      </c>
    </row>
    <row r="55" ht="22.95" customHeight="1" spans="1:8">
      <c r="A55" s="8">
        <v>39</v>
      </c>
      <c r="B55" s="9" t="s">
        <v>142</v>
      </c>
      <c r="C55" s="9" t="s">
        <v>143</v>
      </c>
      <c r="D55" s="9" t="s">
        <v>144</v>
      </c>
      <c r="E55" s="8" t="s">
        <v>43</v>
      </c>
      <c r="F55" s="13">
        <v>1391</v>
      </c>
      <c r="G55" s="16"/>
      <c r="H55" s="15">
        <f t="shared" si="1"/>
        <v>0</v>
      </c>
    </row>
    <row r="56" ht="12" spans="1:8">
      <c r="A56" s="8"/>
      <c r="B56" s="9"/>
      <c r="C56" s="9" t="s">
        <v>148</v>
      </c>
      <c r="D56" s="9"/>
      <c r="E56" s="9"/>
      <c r="F56" s="13"/>
      <c r="G56" s="16"/>
      <c r="H56" s="15"/>
    </row>
    <row r="57" ht="48" spans="1:8">
      <c r="A57" s="8">
        <v>40</v>
      </c>
      <c r="B57" s="9" t="s">
        <v>149</v>
      </c>
      <c r="C57" s="9" t="s">
        <v>150</v>
      </c>
      <c r="D57" s="9" t="s">
        <v>151</v>
      </c>
      <c r="E57" s="8" t="s">
        <v>43</v>
      </c>
      <c r="F57" s="13">
        <v>92</v>
      </c>
      <c r="G57" s="16"/>
      <c r="H57" s="15">
        <f t="shared" si="1"/>
        <v>0</v>
      </c>
    </row>
    <row r="58" ht="60" spans="1:8">
      <c r="A58" s="8">
        <v>41</v>
      </c>
      <c r="B58" s="9" t="s">
        <v>152</v>
      </c>
      <c r="C58" s="9" t="s">
        <v>344</v>
      </c>
      <c r="D58" s="9" t="s">
        <v>345</v>
      </c>
      <c r="E58" s="8" t="s">
        <v>43</v>
      </c>
      <c r="F58" s="13">
        <v>74.95</v>
      </c>
      <c r="G58" s="16"/>
      <c r="H58" s="15">
        <f t="shared" si="1"/>
        <v>0</v>
      </c>
    </row>
    <row r="59" ht="12" spans="1:8">
      <c r="A59" s="8"/>
      <c r="B59" s="9"/>
      <c r="C59" s="9" t="s">
        <v>173</v>
      </c>
      <c r="D59" s="9"/>
      <c r="E59" s="9"/>
      <c r="F59" s="13"/>
      <c r="G59" s="16"/>
      <c r="H59" s="15"/>
    </row>
    <row r="60" ht="12" spans="1:8">
      <c r="A60" s="8"/>
      <c r="B60" s="9"/>
      <c r="C60" s="9" t="s">
        <v>174</v>
      </c>
      <c r="D60" s="9"/>
      <c r="E60" s="9"/>
      <c r="F60" s="13"/>
      <c r="G60" s="16"/>
      <c r="H60" s="15"/>
    </row>
    <row r="61" ht="24" spans="1:8">
      <c r="A61" s="8">
        <v>42</v>
      </c>
      <c r="B61" s="9" t="s">
        <v>175</v>
      </c>
      <c r="C61" s="9" t="s">
        <v>285</v>
      </c>
      <c r="D61" s="9" t="s">
        <v>346</v>
      </c>
      <c r="E61" s="8" t="s">
        <v>43</v>
      </c>
      <c r="F61" s="13">
        <v>2535</v>
      </c>
      <c r="G61" s="16"/>
      <c r="H61" s="15">
        <f t="shared" si="1"/>
        <v>0</v>
      </c>
    </row>
    <row r="62" ht="36" customHeight="1" spans="1:8">
      <c r="A62" s="8">
        <v>43</v>
      </c>
      <c r="B62" s="9" t="s">
        <v>288</v>
      </c>
      <c r="C62" s="9" t="s">
        <v>289</v>
      </c>
      <c r="D62" s="9" t="s">
        <v>290</v>
      </c>
      <c r="E62" s="8" t="s">
        <v>43</v>
      </c>
      <c r="F62" s="13">
        <v>32</v>
      </c>
      <c r="G62" s="16"/>
      <c r="H62" s="15">
        <f t="shared" si="1"/>
        <v>0</v>
      </c>
    </row>
    <row r="63" ht="36" customHeight="1" spans="1:8">
      <c r="A63" s="8">
        <v>44</v>
      </c>
      <c r="B63" s="9" t="s">
        <v>291</v>
      </c>
      <c r="C63" s="9" t="s">
        <v>330</v>
      </c>
      <c r="D63" s="9" t="s">
        <v>347</v>
      </c>
      <c r="E63" s="8" t="s">
        <v>43</v>
      </c>
      <c r="F63" s="13">
        <v>196.23</v>
      </c>
      <c r="G63" s="16"/>
      <c r="H63" s="15">
        <f t="shared" si="1"/>
        <v>0</v>
      </c>
    </row>
    <row r="64" ht="36" customHeight="1" spans="1:8">
      <c r="A64" s="8">
        <v>45</v>
      </c>
      <c r="B64" s="9" t="s">
        <v>348</v>
      </c>
      <c r="C64" s="9" t="s">
        <v>243</v>
      </c>
      <c r="D64" s="9" t="s">
        <v>349</v>
      </c>
      <c r="E64" s="8" t="s">
        <v>43</v>
      </c>
      <c r="F64" s="13">
        <v>316.54</v>
      </c>
      <c r="G64" s="16"/>
      <c r="H64" s="15">
        <f t="shared" si="1"/>
        <v>0</v>
      </c>
    </row>
    <row r="65" ht="36" customHeight="1" spans="1:8">
      <c r="A65" s="8">
        <v>46</v>
      </c>
      <c r="B65" s="9" t="s">
        <v>181</v>
      </c>
      <c r="C65" s="9" t="s">
        <v>25</v>
      </c>
      <c r="D65" s="9" t="s">
        <v>202</v>
      </c>
      <c r="E65" s="8" t="s">
        <v>43</v>
      </c>
      <c r="F65" s="13">
        <v>1010.13</v>
      </c>
      <c r="G65" s="16"/>
      <c r="H65" s="15">
        <f t="shared" si="1"/>
        <v>0</v>
      </c>
    </row>
    <row r="66" ht="36" customHeight="1" spans="1:8">
      <c r="A66" s="8">
        <v>47</v>
      </c>
      <c r="B66" s="9" t="s">
        <v>350</v>
      </c>
      <c r="C66" s="9" t="s">
        <v>25</v>
      </c>
      <c r="D66" s="9" t="s">
        <v>351</v>
      </c>
      <c r="E66" s="8" t="s">
        <v>43</v>
      </c>
      <c r="F66" s="13">
        <v>18.57</v>
      </c>
      <c r="G66" s="16"/>
      <c r="H66" s="15">
        <f t="shared" si="1"/>
        <v>0</v>
      </c>
    </row>
    <row r="67" ht="36" customHeight="1" spans="1:8">
      <c r="A67" s="8">
        <v>48</v>
      </c>
      <c r="B67" s="9" t="s">
        <v>187</v>
      </c>
      <c r="C67" s="9" t="s">
        <v>33</v>
      </c>
      <c r="D67" s="9" t="s">
        <v>204</v>
      </c>
      <c r="E67" s="8" t="s">
        <v>43</v>
      </c>
      <c r="F67" s="13">
        <v>1932.29</v>
      </c>
      <c r="G67" s="16"/>
      <c r="H67" s="15">
        <f t="shared" si="1"/>
        <v>0</v>
      </c>
    </row>
    <row r="68" ht="36" customHeight="1" spans="1:8">
      <c r="A68" s="8">
        <v>49</v>
      </c>
      <c r="B68" s="9" t="s">
        <v>352</v>
      </c>
      <c r="C68" s="9" t="s">
        <v>33</v>
      </c>
      <c r="D68" s="9" t="s">
        <v>353</v>
      </c>
      <c r="E68" s="8" t="s">
        <v>43</v>
      </c>
      <c r="F68" s="13">
        <v>420</v>
      </c>
      <c r="G68" s="16"/>
      <c r="H68" s="15">
        <f t="shared" si="1"/>
        <v>0</v>
      </c>
    </row>
    <row r="69" ht="36" customHeight="1" spans="1:8">
      <c r="A69" s="8">
        <v>50</v>
      </c>
      <c r="B69" s="9" t="s">
        <v>354</v>
      </c>
      <c r="C69" s="9" t="s">
        <v>33</v>
      </c>
      <c r="D69" s="9" t="s">
        <v>355</v>
      </c>
      <c r="E69" s="8" t="s">
        <v>43</v>
      </c>
      <c r="F69" s="13">
        <v>1932.29</v>
      </c>
      <c r="G69" s="16"/>
      <c r="H69" s="15">
        <f t="shared" si="1"/>
        <v>0</v>
      </c>
    </row>
    <row r="70" ht="36" customHeight="1" spans="1:8">
      <c r="A70" s="8">
        <v>51</v>
      </c>
      <c r="B70" s="9" t="s">
        <v>189</v>
      </c>
      <c r="C70" s="9" t="s">
        <v>40</v>
      </c>
      <c r="D70" s="9" t="s">
        <v>205</v>
      </c>
      <c r="E70" s="8" t="s">
        <v>43</v>
      </c>
      <c r="F70" s="13">
        <v>957.76</v>
      </c>
      <c r="G70" s="16"/>
      <c r="H70" s="15">
        <f t="shared" si="1"/>
        <v>0</v>
      </c>
    </row>
    <row r="71" ht="36" customHeight="1" spans="1:8">
      <c r="A71" s="8">
        <v>52</v>
      </c>
      <c r="B71" s="9" t="s">
        <v>191</v>
      </c>
      <c r="C71" s="9" t="s">
        <v>38</v>
      </c>
      <c r="D71" s="9" t="s">
        <v>206</v>
      </c>
      <c r="E71" s="8" t="s">
        <v>43</v>
      </c>
      <c r="F71" s="13">
        <v>316.05</v>
      </c>
      <c r="G71" s="16"/>
      <c r="H71" s="15">
        <f t="shared" si="1"/>
        <v>0</v>
      </c>
    </row>
    <row r="72" ht="36" customHeight="1" spans="1:8">
      <c r="A72" s="8">
        <v>53</v>
      </c>
      <c r="B72" s="9" t="s">
        <v>356</v>
      </c>
      <c r="C72" s="9" t="s">
        <v>357</v>
      </c>
      <c r="D72" s="9" t="s">
        <v>358</v>
      </c>
      <c r="E72" s="8" t="s">
        <v>43</v>
      </c>
      <c r="F72" s="13">
        <v>600</v>
      </c>
      <c r="G72" s="16"/>
      <c r="H72" s="15">
        <f t="shared" si="1"/>
        <v>0</v>
      </c>
    </row>
    <row r="73" ht="36" customHeight="1" spans="1:8">
      <c r="A73" s="8">
        <v>54</v>
      </c>
      <c r="B73" s="9" t="s">
        <v>359</v>
      </c>
      <c r="C73" s="9" t="s">
        <v>360</v>
      </c>
      <c r="D73" s="9" t="s">
        <v>361</v>
      </c>
      <c r="E73" s="8" t="s">
        <v>43</v>
      </c>
      <c r="F73" s="13">
        <v>1273</v>
      </c>
      <c r="G73" s="16"/>
      <c r="H73" s="15">
        <f t="shared" si="1"/>
        <v>0</v>
      </c>
    </row>
    <row r="74" ht="36" customHeight="1" spans="1:8">
      <c r="A74" s="8">
        <v>55</v>
      </c>
      <c r="B74" s="9" t="s">
        <v>193</v>
      </c>
      <c r="C74" s="9" t="s">
        <v>159</v>
      </c>
      <c r="D74" s="9" t="s">
        <v>207</v>
      </c>
      <c r="E74" s="8" t="s">
        <v>43</v>
      </c>
      <c r="F74" s="13">
        <v>38.64</v>
      </c>
      <c r="G74" s="16"/>
      <c r="H74" s="15">
        <f t="shared" si="1"/>
        <v>0</v>
      </c>
    </row>
    <row r="75" ht="36" customHeight="1" spans="1:8">
      <c r="A75" s="8">
        <v>56</v>
      </c>
      <c r="B75" s="9" t="s">
        <v>200</v>
      </c>
      <c r="C75" s="9" t="s">
        <v>49</v>
      </c>
      <c r="D75" s="9" t="s">
        <v>210</v>
      </c>
      <c r="E75" s="8" t="s">
        <v>43</v>
      </c>
      <c r="F75" s="13">
        <v>192.72</v>
      </c>
      <c r="G75" s="16"/>
      <c r="H75" s="15">
        <f t="shared" si="1"/>
        <v>0</v>
      </c>
    </row>
    <row r="76" ht="36" customHeight="1" spans="1:8">
      <c r="A76" s="8">
        <v>57</v>
      </c>
      <c r="B76" s="9" t="s">
        <v>211</v>
      </c>
      <c r="C76" s="9" t="s">
        <v>47</v>
      </c>
      <c r="D76" s="9" t="s">
        <v>212</v>
      </c>
      <c r="E76" s="8" t="s">
        <v>43</v>
      </c>
      <c r="F76" s="13">
        <v>78.03</v>
      </c>
      <c r="G76" s="16"/>
      <c r="H76" s="15">
        <f t="shared" si="1"/>
        <v>0</v>
      </c>
    </row>
    <row r="77" ht="36" customHeight="1" spans="1:8">
      <c r="A77" s="8">
        <v>58</v>
      </c>
      <c r="B77" s="9" t="s">
        <v>213</v>
      </c>
      <c r="C77" s="9" t="s">
        <v>73</v>
      </c>
      <c r="D77" s="9" t="s">
        <v>214</v>
      </c>
      <c r="E77" s="8" t="s">
        <v>43</v>
      </c>
      <c r="F77" s="13">
        <v>201.29</v>
      </c>
      <c r="G77" s="16"/>
      <c r="H77" s="15">
        <f t="shared" si="1"/>
        <v>0</v>
      </c>
    </row>
    <row r="78" ht="36" customHeight="1" spans="1:8">
      <c r="A78" s="8">
        <v>59</v>
      </c>
      <c r="B78" s="9" t="s">
        <v>215</v>
      </c>
      <c r="C78" s="9" t="s">
        <v>75</v>
      </c>
      <c r="D78" s="9" t="s">
        <v>216</v>
      </c>
      <c r="E78" s="8" t="s">
        <v>43</v>
      </c>
      <c r="F78" s="13">
        <v>126.82</v>
      </c>
      <c r="G78" s="16"/>
      <c r="H78" s="15">
        <f t="shared" si="1"/>
        <v>0</v>
      </c>
    </row>
    <row r="79" ht="36" customHeight="1" spans="1:8">
      <c r="A79" s="8">
        <v>60</v>
      </c>
      <c r="B79" s="9" t="s">
        <v>217</v>
      </c>
      <c r="C79" s="9" t="s">
        <v>218</v>
      </c>
      <c r="D79" s="9" t="s">
        <v>219</v>
      </c>
      <c r="E79" s="8" t="s">
        <v>43</v>
      </c>
      <c r="F79" s="13">
        <v>16.87</v>
      </c>
      <c r="G79" s="16"/>
      <c r="H79" s="15">
        <f t="shared" si="1"/>
        <v>0</v>
      </c>
    </row>
    <row r="80" ht="36" customHeight="1" spans="1:8">
      <c r="A80" s="8">
        <v>61</v>
      </c>
      <c r="B80" s="9" t="s">
        <v>221</v>
      </c>
      <c r="C80" s="9" t="s">
        <v>222</v>
      </c>
      <c r="D80" s="9" t="s">
        <v>223</v>
      </c>
      <c r="E80" s="8" t="s">
        <v>43</v>
      </c>
      <c r="F80" s="13">
        <v>8</v>
      </c>
      <c r="G80" s="16"/>
      <c r="H80" s="15">
        <f t="shared" si="1"/>
        <v>0</v>
      </c>
    </row>
    <row r="81" s="1" customFormat="1" ht="27" customHeight="1" spans="1:8">
      <c r="A81" s="17" t="s">
        <v>224</v>
      </c>
      <c r="B81" s="17"/>
      <c r="C81" s="17"/>
      <c r="D81" s="17"/>
      <c r="E81" s="18"/>
      <c r="F81" s="18"/>
      <c r="G81" s="19"/>
      <c r="H81" s="19">
        <f>SUM(H7:H80)</f>
        <v>0</v>
      </c>
    </row>
    <row r="82" s="1" customFormat="1" ht="27" customHeight="1" spans="1:8">
      <c r="A82" s="17" t="s">
        <v>362</v>
      </c>
      <c r="B82" s="17"/>
      <c r="C82" s="17"/>
      <c r="D82" s="17"/>
      <c r="E82" s="18"/>
      <c r="F82" s="18"/>
      <c r="G82" s="19"/>
      <c r="H82" s="19">
        <f>H81/2536</f>
        <v>0</v>
      </c>
    </row>
    <row r="83" s="1" customFormat="1" ht="27" customHeight="1" spans="1:6">
      <c r="A83" s="20"/>
      <c r="B83" s="20"/>
      <c r="C83" s="20"/>
      <c r="D83" s="20"/>
      <c r="E83" s="20"/>
      <c r="F83" s="20"/>
    </row>
  </sheetData>
  <mergeCells count="12">
    <mergeCell ref="A1:H1"/>
    <mergeCell ref="A2:F2"/>
    <mergeCell ref="A81:D81"/>
    <mergeCell ref="A82:D82"/>
    <mergeCell ref="A3:A4"/>
    <mergeCell ref="B3:B4"/>
    <mergeCell ref="C3:C4"/>
    <mergeCell ref="D3:D4"/>
    <mergeCell ref="E3:E4"/>
    <mergeCell ref="F3:F4"/>
    <mergeCell ref="G3:G4"/>
    <mergeCell ref="H3:H4"/>
  </mergeCells>
  <pageMargins left="0.751388888888889" right="0.751388888888889" top="1" bottom="1" header="0.5" footer="0.5"/>
  <pageSetup paperSize="8" scale="6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汇总表</vt:lpstr>
      <vt:lpstr>地上部分</vt:lpstr>
      <vt:lpstr>地下部分</vt:lpstr>
      <vt:lpstr>幼儿园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张麟04</cp:lastModifiedBy>
  <dcterms:created xsi:type="dcterms:W3CDTF">2021-01-24T10:40:00Z</dcterms:created>
  <cp:lastPrinted>2021-02-07T07:46:00Z</cp:lastPrinted>
  <dcterms:modified xsi:type="dcterms:W3CDTF">2021-04-27T06:07:26Z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6C4BC4545AD84754AF21268CB22910B9</vt:lpwstr>
  </property>
</Properties>
</file>